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1000" activeTab="2"/>
  </bookViews>
  <sheets>
    <sheet name="INFIMAS 2017" sheetId="173" r:id="rId1"/>
    <sheet name="PROCESOS 2017" sheetId="162" r:id="rId2"/>
    <sheet name="CATALOGO 2017" sheetId="164" r:id="rId3"/>
  </sheets>
  <calcPr calcId="125725"/>
</workbook>
</file>

<file path=xl/calcChain.xml><?xml version="1.0" encoding="utf-8"?>
<calcChain xmlns="http://schemas.openxmlformats.org/spreadsheetml/2006/main">
  <c r="R56" i="162"/>
  <c r="R55"/>
  <c r="R54"/>
  <c r="R53"/>
  <c r="R52"/>
  <c r="P57"/>
  <c r="R57" s="1"/>
  <c r="R50" l="1"/>
  <c r="R49"/>
  <c r="R48"/>
  <c r="R47"/>
  <c r="R46"/>
  <c r="R339" i="173"/>
  <c r="R338"/>
  <c r="R337"/>
  <c r="R336"/>
  <c r="R335"/>
  <c r="R334"/>
  <c r="R333"/>
  <c r="R332"/>
  <c r="R331"/>
  <c r="R330"/>
  <c r="R329"/>
  <c r="R328"/>
  <c r="R327"/>
  <c r="R326"/>
  <c r="R325"/>
  <c r="R324"/>
  <c r="R323"/>
  <c r="R322"/>
  <c r="R321"/>
  <c r="R320"/>
  <c r="R319"/>
  <c r="R318"/>
  <c r="R317"/>
  <c r="R316"/>
  <c r="R315"/>
  <c r="R314"/>
  <c r="R313"/>
  <c r="R312"/>
  <c r="R311"/>
  <c r="R310"/>
  <c r="R309"/>
  <c r="R308"/>
  <c r="R307"/>
  <c r="R306"/>
  <c r="R305"/>
  <c r="R304"/>
  <c r="R303"/>
  <c r="R302"/>
  <c r="R301"/>
  <c r="R300"/>
  <c r="R299"/>
  <c r="R298"/>
  <c r="R297"/>
  <c r="R294"/>
  <c r="R293"/>
  <c r="R292"/>
  <c r="R291"/>
  <c r="R290"/>
  <c r="R289"/>
  <c r="R288"/>
  <c r="R287"/>
  <c r="R286"/>
  <c r="R285"/>
  <c r="R284"/>
  <c r="R283"/>
  <c r="R282"/>
  <c r="R281"/>
  <c r="R280"/>
  <c r="R279"/>
  <c r="R278"/>
  <c r="R277"/>
  <c r="R276"/>
  <c r="R275"/>
  <c r="R274"/>
  <c r="R273"/>
  <c r="R272"/>
  <c r="R271"/>
  <c r="R270"/>
  <c r="R269"/>
  <c r="P268"/>
  <c r="R268" s="1"/>
  <c r="R267"/>
  <c r="R266"/>
  <c r="R265"/>
  <c r="R264"/>
  <c r="R263"/>
  <c r="R262"/>
  <c r="R261"/>
  <c r="R260"/>
  <c r="R259"/>
  <c r="R258"/>
  <c r="Q257"/>
  <c r="R257" s="1"/>
  <c r="R256"/>
  <c r="R255"/>
  <c r="R254"/>
  <c r="R253"/>
  <c r="P155" i="164" l="1"/>
  <c r="P154"/>
  <c r="P153"/>
  <c r="P152"/>
  <c r="P151"/>
  <c r="P150"/>
  <c r="P149"/>
  <c r="P148"/>
  <c r="P147"/>
  <c r="P145"/>
  <c r="P146"/>
  <c r="P61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R44" i="162"/>
  <c r="R43"/>
  <c r="R42" l="1"/>
  <c r="P39" l="1"/>
  <c r="R39" s="1"/>
  <c r="R252" i="173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P218"/>
  <c r="R218" s="1"/>
  <c r="R217"/>
  <c r="R216"/>
  <c r="R215"/>
  <c r="R214"/>
  <c r="R213"/>
  <c r="R212"/>
  <c r="P211"/>
  <c r="R211" s="1"/>
  <c r="R210"/>
  <c r="P209"/>
  <c r="R209" s="1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P184"/>
  <c r="R184" s="1"/>
  <c r="R183"/>
  <c r="R182"/>
  <c r="R181"/>
  <c r="R180"/>
  <c r="R179"/>
  <c r="R178"/>
  <c r="R177"/>
  <c r="R176"/>
  <c r="R175"/>
  <c r="R174"/>
  <c r="Q173"/>
  <c r="R173" s="1"/>
  <c r="R172"/>
  <c r="R171"/>
  <c r="R170"/>
  <c r="R169"/>
  <c r="R168"/>
  <c r="P119" i="164" l="1"/>
  <c r="P118"/>
  <c r="P117"/>
  <c r="P116"/>
  <c r="P115"/>
  <c r="P114"/>
  <c r="P113"/>
  <c r="P112"/>
  <c r="P111"/>
  <c r="P110"/>
  <c r="P109"/>
  <c r="P108"/>
  <c r="P105"/>
  <c r="P107"/>
  <c r="P106"/>
  <c r="P104"/>
  <c r="P103"/>
  <c r="P102"/>
  <c r="N18"/>
  <c r="P18" s="1"/>
  <c r="P101"/>
  <c r="R167" i="173"/>
  <c r="R166"/>
  <c r="R165"/>
  <c r="P164"/>
  <c r="R164" s="1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P124"/>
  <c r="R124" s="1"/>
  <c r="R123"/>
  <c r="R122"/>
  <c r="R121"/>
  <c r="P120"/>
  <c r="R120" s="1"/>
  <c r="P119"/>
  <c r="R119" s="1"/>
  <c r="P118"/>
  <c r="R118" s="1"/>
  <c r="R117"/>
  <c r="R116"/>
  <c r="R115"/>
  <c r="R114"/>
  <c r="R113"/>
  <c r="R112"/>
  <c r="R111"/>
  <c r="R110"/>
  <c r="R109"/>
  <c r="R108"/>
  <c r="R107"/>
  <c r="R106"/>
  <c r="R105"/>
  <c r="R104"/>
  <c r="R103"/>
  <c r="P102"/>
  <c r="R102" s="1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P79"/>
  <c r="R79" s="1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P100" i="164" l="1"/>
  <c r="P94"/>
  <c r="P95"/>
  <c r="P96"/>
  <c r="P97"/>
  <c r="P98"/>
  <c r="P88"/>
  <c r="P89"/>
  <c r="P90"/>
  <c r="P91"/>
  <c r="P92"/>
  <c r="P93"/>
  <c r="P99"/>
  <c r="P86"/>
  <c r="P87"/>
  <c r="P83"/>
  <c r="P84"/>
  <c r="P85"/>
  <c r="P82"/>
  <c r="P81"/>
  <c r="P80"/>
  <c r="P79"/>
  <c r="P78"/>
  <c r="P77"/>
  <c r="P76"/>
  <c r="P75"/>
  <c r="P74"/>
  <c r="P73"/>
  <c r="P72"/>
  <c r="P71"/>
  <c r="P70"/>
  <c r="P69"/>
  <c r="P68"/>
  <c r="P67"/>
  <c r="P65"/>
  <c r="R29" i="162"/>
  <c r="R37" l="1"/>
  <c r="R38"/>
  <c r="R28" l="1"/>
  <c r="R27"/>
  <c r="R26"/>
  <c r="R25"/>
  <c r="R24"/>
  <c r="R23"/>
  <c r="R22"/>
  <c r="P57" i="164" l="1"/>
  <c r="P64"/>
  <c r="P63"/>
  <c r="P62"/>
  <c r="P60"/>
  <c r="P59"/>
  <c r="P24"/>
  <c r="P58"/>
  <c r="P56"/>
  <c r="P55"/>
  <c r="O52"/>
  <c r="P52" s="1"/>
  <c r="O51"/>
  <c r="P51" s="1"/>
  <c r="O50"/>
  <c r="P50" s="1"/>
  <c r="O47"/>
  <c r="P47" s="1"/>
  <c r="O40"/>
  <c r="P40" s="1"/>
  <c r="P54"/>
  <c r="P53"/>
  <c r="P49"/>
  <c r="P48"/>
  <c r="P46"/>
  <c r="P45"/>
  <c r="P44"/>
  <c r="P43"/>
  <c r="P42"/>
  <c r="P41"/>
  <c r="P39"/>
  <c r="P38"/>
  <c r="P37"/>
  <c r="P36"/>
  <c r="P35"/>
  <c r="P34"/>
  <c r="P33"/>
  <c r="P32"/>
  <c r="O27"/>
  <c r="P27" s="1"/>
  <c r="O25"/>
  <c r="P25" s="1"/>
  <c r="P29"/>
  <c r="P28"/>
  <c r="P26"/>
  <c r="P23"/>
  <c r="P22"/>
  <c r="P21"/>
  <c r="P31"/>
  <c r="P30"/>
  <c r="P20"/>
  <c r="P19"/>
  <c r="P17"/>
  <c r="P16"/>
  <c r="P15"/>
  <c r="P14"/>
  <c r="P13"/>
  <c r="P12"/>
  <c r="P11"/>
  <c r="R12" i="162"/>
  <c r="R13"/>
  <c r="R16"/>
  <c r="R15"/>
  <c r="R14"/>
  <c r="R17"/>
  <c r="R18"/>
  <c r="R20"/>
  <c r="R19"/>
  <c r="R21"/>
  <c r="P56" i="173"/>
  <c r="R56" s="1"/>
  <c r="R58"/>
  <c r="P55"/>
  <c r="R55" s="1"/>
  <c r="R57"/>
  <c r="R54"/>
  <c r="R53"/>
  <c r="R51"/>
  <c r="R52"/>
  <c r="R50"/>
  <c r="R49"/>
  <c r="R48"/>
  <c r="R47"/>
  <c r="R46"/>
  <c r="R45"/>
  <c r="R44"/>
  <c r="R43"/>
  <c r="R42"/>
  <c r="R41"/>
  <c r="R40"/>
  <c r="R18"/>
  <c r="R39"/>
  <c r="R38"/>
  <c r="R37"/>
  <c r="R36"/>
  <c r="P30"/>
  <c r="R30" s="1"/>
  <c r="R35"/>
  <c r="R34"/>
  <c r="R33"/>
  <c r="R32"/>
  <c r="R16"/>
  <c r="R13"/>
  <c r="R31"/>
  <c r="R29"/>
  <c r="R28"/>
  <c r="R27"/>
  <c r="R26"/>
  <c r="R24"/>
  <c r="R22"/>
  <c r="R21"/>
  <c r="R20"/>
  <c r="R19"/>
  <c r="R17"/>
  <c r="R11"/>
  <c r="R9"/>
  <c r="R25"/>
  <c r="R23"/>
  <c r="R15"/>
  <c r="R14"/>
  <c r="R12"/>
  <c r="R10"/>
</calcChain>
</file>

<file path=xl/sharedStrings.xml><?xml version="1.0" encoding="utf-8"?>
<sst xmlns="http://schemas.openxmlformats.org/spreadsheetml/2006/main" count="4795" uniqueCount="1745">
  <si>
    <t>TRANSPORTE</t>
  </si>
  <si>
    <t>Nº</t>
  </si>
  <si>
    <t>RUC</t>
  </si>
  <si>
    <t>SERVICIOS</t>
  </si>
  <si>
    <t>BIENES</t>
  </si>
  <si>
    <t>001-001</t>
  </si>
  <si>
    <t>002-001</t>
  </si>
  <si>
    <t>002-002</t>
  </si>
  <si>
    <t>0100621416001</t>
  </si>
  <si>
    <t>0103203709001</t>
  </si>
  <si>
    <t>CARDENAS PACHECO CECILIA</t>
  </si>
  <si>
    <t>GASOLINERA DON ANTONIO</t>
  </si>
  <si>
    <t>001-503</t>
  </si>
  <si>
    <t>ARRENDAMIENTO</t>
  </si>
  <si>
    <t>0190411729001</t>
  </si>
  <si>
    <t>MARV COMPU CIA. LTDA.</t>
  </si>
  <si>
    <t>0102835881001</t>
  </si>
  <si>
    <t>0190167739001</t>
  </si>
  <si>
    <t>0102385879001</t>
  </si>
  <si>
    <t>SAMANIEGO SAMANIEGO VICENTE GERARDO</t>
  </si>
  <si>
    <t>0102569993001</t>
  </si>
  <si>
    <t>0101638823001</t>
  </si>
  <si>
    <t>BARROS VELEZ ARTURO RENE</t>
  </si>
  <si>
    <t>0104941141001</t>
  </si>
  <si>
    <t>2390014891001</t>
  </si>
  <si>
    <t>SANI GROUP S.C.</t>
  </si>
  <si>
    <t>LLIVICHUZHCA UYAGUARI MARIA CECILIA</t>
  </si>
  <si>
    <t xml:space="preserve">BIENES </t>
  </si>
  <si>
    <t>0102238342001</t>
  </si>
  <si>
    <t>JARRO JIMENEZ ANITA EMILIA</t>
  </si>
  <si>
    <t>DUMAS COBOS JUDITH CECILIA</t>
  </si>
  <si>
    <t>0104561287001</t>
  </si>
  <si>
    <t>FAREZ MOROCHO MARIA RAMONA</t>
  </si>
  <si>
    <t>0190342379001</t>
  </si>
  <si>
    <t>ASOCIACION DE DESARROLLO SOCIAL DE PAMAR CHACRIN</t>
  </si>
  <si>
    <t>0000765</t>
  </si>
  <si>
    <t>0702603218001</t>
  </si>
  <si>
    <t>PALACIOS CHIRIBOGA DIGNA MERCEDES</t>
  </si>
  <si>
    <t>Nº DE FACTURA</t>
  </si>
  <si>
    <t>FECHA DE EMSION DE FACTURA</t>
  </si>
  <si>
    <t>MONTO FACTURA</t>
  </si>
  <si>
    <t>TIPO PROCESO</t>
  </si>
  <si>
    <t xml:space="preserve">TIPO DE PROCESO </t>
  </si>
  <si>
    <t>OBJETO DEL PROCESO</t>
  </si>
  <si>
    <t xml:space="preserve">PRESUPUESTO REFERENCIAL </t>
  </si>
  <si>
    <t xml:space="preserve">INFIMA CUANTIA </t>
  </si>
  <si>
    <t xml:space="preserve">PROVEEDOR  ADJUDICADO </t>
  </si>
  <si>
    <t xml:space="preserve">AHORRO OBTENIDO </t>
  </si>
  <si>
    <t>EJE</t>
  </si>
  <si>
    <t>UNIDAD REQUIRIENTE</t>
  </si>
  <si>
    <t>N° DE REQUERIMIENTO</t>
  </si>
  <si>
    <t>PARTIDA PRESUPUESTARIA</t>
  </si>
  <si>
    <t>ADQUISICIÓN DE COMBUSTIBLE</t>
  </si>
  <si>
    <t>3.1.1</t>
  </si>
  <si>
    <t>DMRC</t>
  </si>
  <si>
    <t>7.3.04.04</t>
  </si>
  <si>
    <t>010</t>
  </si>
  <si>
    <t>012</t>
  </si>
  <si>
    <t>2.1.1</t>
  </si>
  <si>
    <t>8.4.01.07</t>
  </si>
  <si>
    <t>003</t>
  </si>
  <si>
    <t>002</t>
  </si>
  <si>
    <t>DVM</t>
  </si>
  <si>
    <t>3.1.3</t>
  </si>
  <si>
    <t>001</t>
  </si>
  <si>
    <t>1.2.1</t>
  </si>
  <si>
    <t>5.3.08.07</t>
  </si>
  <si>
    <t>DF-UT</t>
  </si>
  <si>
    <t>DDSC-JC</t>
  </si>
  <si>
    <t>SERVICIO DE ALIMENTACIÓN</t>
  </si>
  <si>
    <t>DDUE</t>
  </si>
  <si>
    <t>017</t>
  </si>
  <si>
    <t>3.1.2</t>
  </si>
  <si>
    <t>7.3.05.04</t>
  </si>
  <si>
    <t>DIBA</t>
  </si>
  <si>
    <t>ALQUILER RETROEXCAVADORA</t>
  </si>
  <si>
    <t>REPARACIONES DEL SAP Y ALCANTARILLADO EN EL CENTRO CANTONAL</t>
  </si>
  <si>
    <t>7.1.1</t>
  </si>
  <si>
    <t>6.1.1</t>
  </si>
  <si>
    <t>CCPD</t>
  </si>
  <si>
    <t>005</t>
  </si>
  <si>
    <t>7.3.08.10</t>
  </si>
  <si>
    <t>ADQUISICIÓN DE CLORO GAS</t>
  </si>
  <si>
    <t>PLANTA DEL SAP DE CURIN</t>
  </si>
  <si>
    <t>VULCANIZADA Y OTROS</t>
  </si>
  <si>
    <t>7.3.02.05.01</t>
  </si>
  <si>
    <t>7.3.02.99.08</t>
  </si>
  <si>
    <t>MANTENIMIENTO BAÑOS PORTATILES</t>
  </si>
  <si>
    <t>011</t>
  </si>
  <si>
    <t>7.5.01.01.48</t>
  </si>
  <si>
    <t>5.3.02.04</t>
  </si>
  <si>
    <t>004</t>
  </si>
  <si>
    <t>7.3.02.01</t>
  </si>
  <si>
    <t>ALQUILER DE BUS</t>
  </si>
  <si>
    <t>7.3.05.02</t>
  </si>
  <si>
    <t>DDS-DI</t>
  </si>
  <si>
    <t>ARRIENDO INMUEBLE</t>
  </si>
  <si>
    <t>DDSC</t>
  </si>
  <si>
    <t>7.3.02.35.01</t>
  </si>
  <si>
    <t>DDSC-DI</t>
  </si>
  <si>
    <t>DDSC-CG</t>
  </si>
  <si>
    <t>PROVISION DE VIVERES</t>
  </si>
  <si>
    <t xml:space="preserve">CENTRO GERONTOLOGICO  DIURNO </t>
  </si>
  <si>
    <t>007</t>
  </si>
  <si>
    <t xml:space="preserve">ALIMENTACION </t>
  </si>
  <si>
    <t>7.3.03.01</t>
  </si>
  <si>
    <t xml:space="preserve">BENEFICIARIO  / REQUIRENTE </t>
  </si>
  <si>
    <t xml:space="preserve">ARRIENDO INMUEBLE </t>
  </si>
  <si>
    <t>´021</t>
  </si>
  <si>
    <t>DDS-CD-PCD</t>
  </si>
  <si>
    <t>MERCADO MUNICIPAL</t>
  </si>
  <si>
    <t>022</t>
  </si>
  <si>
    <t xml:space="preserve">NIÑOS/JOVENES/ ADOLECENTES CAPACIDADES DIFERENTES </t>
  </si>
  <si>
    <t>8.4.01.04</t>
  </si>
  <si>
    <t>INMUEBLE PARA EL FUNCIONAMIENTO DEL CIBV - SEMILLITAS</t>
  </si>
  <si>
    <t>BRITO LUNA FELIX MIGUEL</t>
  </si>
  <si>
    <t>0700851140001</t>
  </si>
  <si>
    <t>MATERIALES DE AGUA POTABLE</t>
  </si>
  <si>
    <t>032</t>
  </si>
  <si>
    <t>GADMS</t>
  </si>
  <si>
    <t>024</t>
  </si>
  <si>
    <t>7.3.02.45</t>
  </si>
  <si>
    <t>COFRE MORTUORIO</t>
  </si>
  <si>
    <t>PERSONA INDIGENTE</t>
  </si>
  <si>
    <t>TELLO ALEMAN ROSARIO DE LOS ANGELES</t>
  </si>
  <si>
    <t>0101118032001</t>
  </si>
  <si>
    <t>REPUESTOS Y ACCESORIOS</t>
  </si>
  <si>
    <t>7.3.02.05.18</t>
  </si>
  <si>
    <t>VAZQUEZ VERA MARIA CRISTINA</t>
  </si>
  <si>
    <t>GELFP-RP</t>
  </si>
  <si>
    <t xml:space="preserve">CODIGO PROCESO </t>
  </si>
  <si>
    <t xml:space="preserve">MONTO ADJUDICADO </t>
  </si>
  <si>
    <t xml:space="preserve">FECHA DE ADJUDICACION </t>
  </si>
  <si>
    <t xml:space="preserve">PLAZO </t>
  </si>
  <si>
    <t xml:space="preserve">FECHA FIRMA CONTRATO </t>
  </si>
  <si>
    <t>BENEFICIARIO</t>
  </si>
  <si>
    <t xml:space="preserve">MERCADO MUNICIPAL </t>
  </si>
  <si>
    <t>45 DIAS</t>
  </si>
  <si>
    <t>TIPO BIEN  / SERVICIO</t>
  </si>
  <si>
    <t xml:space="preserve">CENTRO CANTONAL </t>
  </si>
  <si>
    <t>0102622651001</t>
  </si>
  <si>
    <t>0101559821001</t>
  </si>
  <si>
    <t>0000132</t>
  </si>
  <si>
    <t>7.3.05.17</t>
  </si>
  <si>
    <t>DIBA-UGAMS</t>
  </si>
  <si>
    <t>078</t>
  </si>
  <si>
    <t>7.3.08.37</t>
  </si>
  <si>
    <t>BIEN</t>
  </si>
  <si>
    <t xml:space="preserve">EQUIPOS COMPUTACION </t>
  </si>
  <si>
    <t>5.3.08.02</t>
  </si>
  <si>
    <t>7.3.04.22</t>
  </si>
  <si>
    <t>TESORERIA</t>
  </si>
  <si>
    <t xml:space="preserve">JEFATURA DE CULTURA </t>
  </si>
  <si>
    <t>BENEFICIARIO / OBRA / SERVICIO</t>
  </si>
  <si>
    <t>0301852117001</t>
  </si>
  <si>
    <t>0104659867001</t>
  </si>
  <si>
    <t xml:space="preserve">SERVICIOS </t>
  </si>
  <si>
    <t xml:space="preserve">DESARROLLO SOCIAL </t>
  </si>
  <si>
    <t>025</t>
  </si>
  <si>
    <t>JCPD</t>
  </si>
  <si>
    <t>002-012</t>
  </si>
  <si>
    <t>MIRASOL</t>
  </si>
  <si>
    <t>0190005232001</t>
  </si>
  <si>
    <t>0000153</t>
  </si>
  <si>
    <t>029</t>
  </si>
  <si>
    <t>7.3.08.41</t>
  </si>
  <si>
    <t>RELACIONADORA PUBLICA</t>
  </si>
  <si>
    <t>MANTENIMIENTO</t>
  </si>
  <si>
    <t>SALINAS JIMENEZ ROQUE EDMUNDO</t>
  </si>
  <si>
    <t>1900292895001</t>
  </si>
  <si>
    <t xml:space="preserve">TESORERIA MUNICIPAL </t>
  </si>
  <si>
    <t>7.5.05.01.19</t>
  </si>
  <si>
    <t>´161</t>
  </si>
  <si>
    <t>CIBV SEMILLITAS SIGSIG (11-2016)</t>
  </si>
  <si>
    <t>0000151</t>
  </si>
  <si>
    <t>EQUIPO MOTORIZADO DEL GADS (MES 01/2017)</t>
  </si>
  <si>
    <t>0002629</t>
  </si>
  <si>
    <t>UNIDAD DE GESTION AMBIENTAL</t>
  </si>
  <si>
    <t>000006590</t>
  </si>
  <si>
    <t>ELABORACIÓN DE MARCOS PARA FOTOGRAFIAS</t>
  </si>
  <si>
    <t>0000179</t>
  </si>
  <si>
    <t>RODRIGUEZ PACHECO WILMER ANTONIO</t>
  </si>
  <si>
    <t>0105968978001</t>
  </si>
  <si>
    <t>ELABORACIÓN DE AFICHES PUBLICITARIOS</t>
  </si>
  <si>
    <t>000000125</t>
  </si>
  <si>
    <t>URGILEZ TELLO CONCEPCION MAGDALENA</t>
  </si>
  <si>
    <t>0104217054001</t>
  </si>
  <si>
    <t>ALQUILER CAMION PARA RECOLECCION DE BASURA</t>
  </si>
  <si>
    <t>POBLACION DE SIGSIG</t>
  </si>
  <si>
    <t>000000777</t>
  </si>
  <si>
    <t>SERRANO OLEAS GONMZALO FABIAN</t>
  </si>
  <si>
    <t>0102927100001</t>
  </si>
  <si>
    <t xml:space="preserve"> EQUIPO MOTORIZADO DEL GADMS (MES 01/2017)</t>
  </si>
  <si>
    <t>0000639</t>
  </si>
  <si>
    <t>0001034</t>
  </si>
  <si>
    <t>0001035</t>
  </si>
  <si>
    <t>0001036</t>
  </si>
  <si>
    <t>0001037</t>
  </si>
  <si>
    <t>0001038</t>
  </si>
  <si>
    <t>0001039</t>
  </si>
  <si>
    <t>NIÑOS CAPACIDADES DIFERENTES (01/2017)</t>
  </si>
  <si>
    <t>0001032</t>
  </si>
  <si>
    <t>CONTRATACIÓN ORQUESTA Y SONIDO AEREO</t>
  </si>
  <si>
    <t>EVENTO CULTURAL EN LA COMUNIDAD DE GUTUN</t>
  </si>
  <si>
    <t>000000015</t>
  </si>
  <si>
    <t>ASTUDILLO FAJARDO ANGEL ORLANDO</t>
  </si>
  <si>
    <t>´009</t>
  </si>
  <si>
    <t>CIBV SEMILLITAS SIGSIG (01-2017)</t>
  </si>
  <si>
    <t>0000152</t>
  </si>
  <si>
    <t>CIBV LAS DALIAS DE SAN JOSE DE RARANGA (01/2017)</t>
  </si>
  <si>
    <t>0000131</t>
  </si>
  <si>
    <t>´002</t>
  </si>
  <si>
    <t>EQUIPO MOTORIZADO DEL GADS (MES 02/2017)</t>
  </si>
  <si>
    <t>0002662</t>
  </si>
  <si>
    <t xml:space="preserve"> EQUIPO MOTORIZADO DEL GADMS (MES 02/2017)</t>
  </si>
  <si>
    <t>0000644</t>
  </si>
  <si>
    <t>VOLQUETE KODIAK</t>
  </si>
  <si>
    <t>000030541</t>
  </si>
  <si>
    <t>TALLERES PARA MAQUINARIA INDUSTRIAL AGRICOLA S.A.</t>
  </si>
  <si>
    <t>0990011117001</t>
  </si>
  <si>
    <t>ADQ. MATERIALES DE CONST.</t>
  </si>
  <si>
    <t>LAGUNA DE KINQOR - NARIG</t>
  </si>
  <si>
    <t>0004990</t>
  </si>
  <si>
    <t>AVILA VASQUEZ JUAN PABLO</t>
  </si>
  <si>
    <t>0104956107001</t>
  </si>
  <si>
    <t>5.7.02.01</t>
  </si>
  <si>
    <t>DF</t>
  </si>
  <si>
    <t>POLIZA DE SEGUROS</t>
  </si>
  <si>
    <t>BIENES DEL GADMS</t>
  </si>
  <si>
    <t>003-900</t>
  </si>
  <si>
    <t>000001275-1276-1277-1278-1279-1280-1281</t>
  </si>
  <si>
    <t>ROCAFUERTE SEGUROS S.A.</t>
  </si>
  <si>
    <t>0990093377001</t>
  </si>
  <si>
    <t>006943</t>
  </si>
  <si>
    <t>CIBV  LAS DALIAS PERIODO DEL 03/01 AL 28/02/2017</t>
  </si>
  <si>
    <t>000103</t>
  </si>
  <si>
    <t>ADQ. DISCO DURO</t>
  </si>
  <si>
    <t>TONER</t>
  </si>
  <si>
    <t>0000766</t>
  </si>
  <si>
    <t>003/003/001</t>
  </si>
  <si>
    <t>1.1.1/2.1.1/7.1.1</t>
  </si>
  <si>
    <t>TH/DDSC/GELFP</t>
  </si>
  <si>
    <t>ADQ. DE WALKIE TALKIE</t>
  </si>
  <si>
    <t>0002824</t>
  </si>
  <si>
    <t>RADIOCOM CENTER M.S.</t>
  </si>
  <si>
    <t>0301455275001</t>
  </si>
  <si>
    <t>004/005</t>
  </si>
  <si>
    <t>3.1.1/3.1.3</t>
  </si>
  <si>
    <t>7.3.08.06/7.3.08.11</t>
  </si>
  <si>
    <t>DVM/DDUE</t>
  </si>
  <si>
    <t>ADQ. PALAS Y PINTURA</t>
  </si>
  <si>
    <t>RECO. DESECHOS SOLIDOS/MURALES UETS</t>
  </si>
  <si>
    <t>0000195</t>
  </si>
  <si>
    <t>CIBV SEMILLITAS SIGSIG (02/2017-2016)</t>
  </si>
  <si>
    <t>CIBV LAS DALIAS DE SAN JOSE DE RARANGA (02/2017)</t>
  </si>
  <si>
    <t>0000357</t>
  </si>
  <si>
    <t>021.A</t>
  </si>
  <si>
    <t>000000781</t>
  </si>
  <si>
    <t>0001043</t>
  </si>
  <si>
    <t>0001044</t>
  </si>
  <si>
    <t>0001045</t>
  </si>
  <si>
    <t>0001046</t>
  </si>
  <si>
    <t>0001054</t>
  </si>
  <si>
    <t>0001055</t>
  </si>
  <si>
    <t>0001049</t>
  </si>
  <si>
    <t>CENTRO DE DESARROLLO DE CUIDADO INTEGRAL</t>
  </si>
  <si>
    <t>0000027</t>
  </si>
  <si>
    <t>LLIVICHUZHCA GUZMAN GALO LEONEL</t>
  </si>
  <si>
    <t>0103585014001</t>
  </si>
  <si>
    <t>00003286</t>
  </si>
  <si>
    <t>0001036/1037</t>
  </si>
  <si>
    <t>VITARA SZ</t>
  </si>
  <si>
    <t>001-012</t>
  </si>
  <si>
    <t>000012878</t>
  </si>
  <si>
    <t>JUNTA CANTONAL DE PROTECCIÓN DE DERECHOS</t>
  </si>
  <si>
    <t>0003622</t>
  </si>
  <si>
    <t>0105282925001</t>
  </si>
  <si>
    <t>000007021</t>
  </si>
  <si>
    <t>0000340</t>
  </si>
  <si>
    <t>INTEGRANTES DE LA DANZA "CAUSANACUNCHIK"</t>
  </si>
  <si>
    <t>0000314</t>
  </si>
  <si>
    <t>(EQUISUR) ILLESCAS PAUTE SONIA MARIBEL</t>
  </si>
  <si>
    <t>002-003</t>
  </si>
  <si>
    <t>COMUNIDADES ZHALAZHUN Y PORTUL ROSAS</t>
  </si>
  <si>
    <t>0003201</t>
  </si>
  <si>
    <t>RODRIGUEZ MENESES RAQUEL ANDREA</t>
  </si>
  <si>
    <t>´006</t>
  </si>
  <si>
    <t>EQUIPO MOTORIZADO DEL GADS (MES 03/2017)</t>
  </si>
  <si>
    <t>0002682</t>
  </si>
  <si>
    <t>ARREGLO Y DECORACIÓN DE LAS CALLES CENTRICAS DEL CANTON Y CARRO A LEGORICAO</t>
  </si>
  <si>
    <t>EFESTIVIDADES DE CARNAVAL/2017</t>
  </si>
  <si>
    <t>0004404</t>
  </si>
  <si>
    <t>CABRERA BARRERA RAFAEL EUGENIO</t>
  </si>
  <si>
    <t>103869442001</t>
  </si>
  <si>
    <t>RE-AR-GADMS-001-2017</t>
  </si>
  <si>
    <t>ADQUISICION DE REPUESTOS PARA EL VOLQUETE CHEVROLET FVR 23G, DE PROPIEDAD DELGAD MUNICIPAL DE SIGSIG, DEL CANTON SIGSIG, PROVINCIA DEL AZUAY</t>
  </si>
  <si>
    <t>ABIM-GADMS0042017</t>
  </si>
  <si>
    <t>SERVICIOS DE ARRENDAMIENTO DE UN INMUEBLE (oficinas) PARA EL FUNCIONAMIENTO DE LA JUNTA DE PROTECCION DE DERECHOS SIGSIG Y EL AREA DE DESARROLLO SOCIAL DEL GOBIERNO AUTONOMO DESCENTRALIZADO MUNICIPAL DE SIGSIG, DEL CANTON SIGSIG, PROVINCIA DEL AZUAY</t>
  </si>
  <si>
    <t>CCD-GADMS-003-2017</t>
  </si>
  <si>
    <t>SERVICIOS TECNICOS DE CONSULTORÍA PARA LA GESTIÓN DE PLANIFICACIÓN: INSTITUCIONAL, DE DESARROLLO Y DE ORDENAMIENTO TERRITORIAL PARA EL AÑO 2017 PARA EL GOBIERNO AUTONOMO DESCENTRALIZADO MUNICIPAL DE SIGSIG</t>
  </si>
  <si>
    <t>RE-OA-GADMS-003-2017</t>
  </si>
  <si>
    <t>ARTISTAS PARA LOS EVENTOS A DESARROLLARSE EN LAS DIFERENTES COMUNIDADES DEL CANTON POR LAS FIESTAS TRADICIONALES DEL CARNAVAL 2017, EN EL CANTON SIGSIG, PROVINCIA DEL AZUAY</t>
  </si>
  <si>
    <t>RE-OA-GADMS-002-2017</t>
  </si>
  <si>
    <t>ABIM-GADMS0012017</t>
  </si>
  <si>
    <t>SERVICIO DE ARRENDAMIENTO DE UN INMUEBLE (terreno) PARA EL FUNCIONAMIENTO DEL MERCADO PROVISIONAL Y UBICACIÓN DE PRODUCTORES SIGSIG, DEL CANTON SIGSIG, PROVINCIA DEL AZUAY</t>
  </si>
  <si>
    <t>ABIM-GADMS0022017</t>
  </si>
  <si>
    <t>SERVICIOS DE ARRENDAMIENTO DE UN INMUEBLE (casa) PARA EL FUNCIONAMIENTO DEL CIBV SEMILLITAS DE SIGSIG, DEL CANTON SIGSIG, PROVINCIA DEL AZUAY</t>
  </si>
  <si>
    <t>ABIM-GADMS0032017</t>
  </si>
  <si>
    <t>SERVICIOS DE ARRENDAMIENTO DE UN INMUEBLE (casa) PARA EL FUNCIONAMIENTO DEL CIBV LAS DALIAS DE SAN JOSE DE RARANGA, DEL CANTON SIGSIG, PROVINCIA DEL AZUAY</t>
  </si>
  <si>
    <t>RE-CS-GADMS-001-2016</t>
  </si>
  <si>
    <t>SEGURO GENERAL PARA LA COBERTURA DE LOS BIENES DE PROPIEDAD MUNICIPAL del GOBIERNO AUTONOMO DESCENTRALIADO MUNICIPAL DE SIGSIG</t>
  </si>
  <si>
    <t>CS-CD-GADMS0012017</t>
  </si>
  <si>
    <t>Difusión de Información relacionada con los Descuentos por pronto pago de Impuestos? en Radio Fasayñan</t>
  </si>
  <si>
    <t>. 003-DVM</t>
  </si>
  <si>
    <t>DIRECCION DE MOVILIDAD Y VIALIDAD</t>
  </si>
  <si>
    <t xml:space="preserve">MIRASOL S.A. </t>
  </si>
  <si>
    <t>028-JCPD-DDSC</t>
  </si>
  <si>
    <t>611 / 211</t>
  </si>
  <si>
    <t>5.3.05.02 / 7.3.05.02</t>
  </si>
  <si>
    <t xml:space="preserve">JUNTA DE PROTECCION DE DERECHOS / CONCEJO CANTONAL / </t>
  </si>
  <si>
    <t>365 DIAS</t>
  </si>
  <si>
    <t xml:space="preserve">PACHECO LLANOS FLORENCIO SECUNDINO </t>
  </si>
  <si>
    <t>003-DPE</t>
  </si>
  <si>
    <t>7.3.06.01.02</t>
  </si>
  <si>
    <t xml:space="preserve">PLANIFICACION INSTITUCIONAL </t>
  </si>
  <si>
    <t>300 DIAS</t>
  </si>
  <si>
    <t>GEOLIDERAR S.A.</t>
  </si>
  <si>
    <t>1792500613001</t>
  </si>
  <si>
    <t>002-DDSC-JC</t>
  </si>
  <si>
    <t xml:space="preserve">COMUNIDADES </t>
  </si>
  <si>
    <t>05 DIAS</t>
  </si>
  <si>
    <r>
      <t>ASTUDILLO FAJARDO ANGEL ORLANDO</t>
    </r>
    <r>
      <rPr>
        <sz val="12"/>
        <color rgb="FF000000"/>
        <rFont val="Arial Narrow"/>
        <family val="2"/>
      </rPr>
      <t/>
    </r>
  </si>
  <si>
    <t xml:space="preserve">7.3.02.05.01 / 7.3.02.05.03 / 7.3.02.05.18 </t>
  </si>
  <si>
    <t>005-DDSC-JC; 006-DDS-JC; 005-DDS-JC; 008-DDS</t>
  </si>
  <si>
    <t>SARMIENTO LOPEZ JANETH MERCEDES</t>
  </si>
  <si>
    <t>003-DPCUR-MM</t>
  </si>
  <si>
    <t>´0102318748001</t>
  </si>
  <si>
    <t>026-DDSC-DI</t>
  </si>
  <si>
    <t xml:space="preserve"> 7.3.05.02</t>
  </si>
  <si>
    <r>
      <t>BRITO LUNA MIGUEL</t>
    </r>
    <r>
      <rPr>
        <i/>
        <sz val="12"/>
        <color theme="1"/>
        <rFont val="Arial Narrow"/>
        <family val="2"/>
      </rPr>
      <t/>
    </r>
  </si>
  <si>
    <t>027-DDSC-DI</t>
  </si>
  <si>
    <t>JARRO ANA</t>
  </si>
  <si>
    <t>022-DVM</t>
  </si>
  <si>
    <r>
      <t>ROCAFUERTE SEGUROS S.A.</t>
    </r>
    <r>
      <rPr>
        <sz val="12"/>
        <color theme="1"/>
        <rFont val="Arial Narrow"/>
        <family val="2"/>
      </rPr>
      <t/>
    </r>
  </si>
  <si>
    <t>002-DF-TM</t>
  </si>
  <si>
    <t xml:space="preserve">5.3.02.17 </t>
  </si>
  <si>
    <t>CATE -GADS-MS-001-2017</t>
  </si>
  <si>
    <t xml:space="preserve">ESCUELA HERMANO MIGUEL </t>
  </si>
  <si>
    <t>CATE -GADS-MS-003-2017</t>
  </si>
  <si>
    <t>CATE -GADS-MS-004-2017</t>
  </si>
  <si>
    <t xml:space="preserve">004-DTH </t>
  </si>
  <si>
    <t xml:space="preserve">DIRECCION DE TALENTO HUMANO </t>
  </si>
  <si>
    <t xml:space="preserve">PERSONAL FEMENINO </t>
  </si>
  <si>
    <t xml:space="preserve">HERRERA FLORES MONICA DEL CARMEN </t>
  </si>
  <si>
    <t>0102478526001</t>
  </si>
  <si>
    <t xml:space="preserve">BENAVIDES MONTENEGRO JESICA GABRIELA </t>
  </si>
  <si>
    <t>0103797981001</t>
  </si>
  <si>
    <t xml:space="preserve">ANDRADE PALACIOS MAGDALENA DEL CARMEN </t>
  </si>
  <si>
    <t>0102169349001</t>
  </si>
  <si>
    <t xml:space="preserve">005-DTH </t>
  </si>
  <si>
    <t xml:space="preserve">PERSONAL MASCULINO </t>
  </si>
  <si>
    <t xml:space="preserve">ATEXCONFE </t>
  </si>
  <si>
    <t>0190427935001</t>
  </si>
  <si>
    <t xml:space="preserve">FACO INDUSTRIAS </t>
  </si>
  <si>
    <t>0101089563001</t>
  </si>
  <si>
    <t>005-DDS-JC</t>
  </si>
  <si>
    <t xml:space="preserve">MICROINFORMATICA CIA. LTDA. </t>
  </si>
  <si>
    <t xml:space="preserve">UNIFORMES INSTITCIONALES </t>
  </si>
  <si>
    <t xml:space="preserve">7.3.08.41 </t>
  </si>
  <si>
    <t xml:space="preserve">7.3.05.01  </t>
  </si>
  <si>
    <t xml:space="preserve">7.3.05.02  </t>
  </si>
  <si>
    <t xml:space="preserve">7.7.02.01 </t>
  </si>
  <si>
    <t xml:space="preserve"> RADIO FASAYÑAN </t>
  </si>
  <si>
    <t xml:space="preserve">BIEN </t>
  </si>
  <si>
    <t>CATE -GADS-MS-005-2017</t>
  </si>
  <si>
    <t xml:space="preserve">SUMINISTROS DE OFICINA </t>
  </si>
  <si>
    <t>5.3.08.04</t>
  </si>
  <si>
    <t>DIRECCIÓN FINANCIERA</t>
  </si>
  <si>
    <t>JEFATURA DE COMPRAS/AUDITORIA INTERNA</t>
  </si>
  <si>
    <t xml:space="preserve">COGECOMSA </t>
  </si>
  <si>
    <t>1790732657001</t>
  </si>
  <si>
    <t>AUDITORIA INTERNA</t>
  </si>
  <si>
    <t>1791775643001</t>
  </si>
  <si>
    <t>CATE -GADS-MS-006-2017</t>
  </si>
  <si>
    <t>OBREROS DE RECOLECCION</t>
  </si>
  <si>
    <t>BURY CARAGUAY VICTOR EMILIO</t>
  </si>
  <si>
    <t>1708525678001</t>
  </si>
  <si>
    <t>CATE -GADS-MS-009-2017</t>
  </si>
  <si>
    <t>CATE -GADS-MS-010-2017</t>
  </si>
  <si>
    <t>MOBILIARIO</t>
  </si>
  <si>
    <t>8.4.01.03</t>
  </si>
  <si>
    <t>DIRECCION FINANCIERA</t>
  </si>
  <si>
    <t>AUDITORA INTERNA</t>
  </si>
  <si>
    <t>TABAREZ PUGA PASTOR ENRIQUE</t>
  </si>
  <si>
    <t>1704747821001</t>
  </si>
  <si>
    <t>UNIFORMES INSTITUCIONALES</t>
  </si>
  <si>
    <t>7.3.08.02</t>
  </si>
  <si>
    <t>PLANIFICACIÓN CONTROL URBANO Y RURAL</t>
  </si>
  <si>
    <t>POLICIAS MUNICIPALES Y ADMINISTRADOR</t>
  </si>
  <si>
    <t xml:space="preserve">002-DTH </t>
  </si>
  <si>
    <t>ASOPROASTU</t>
  </si>
  <si>
    <t>0190432882001</t>
  </si>
  <si>
    <t>COLLANTES HERVAS ALEX TEMISTOCLES</t>
  </si>
  <si>
    <t>1801713684001</t>
  </si>
  <si>
    <t>001/003-DF</t>
  </si>
  <si>
    <t>003-DF</t>
  </si>
  <si>
    <t>005-DF</t>
  </si>
  <si>
    <t>004-DDUE</t>
  </si>
  <si>
    <t>CATE -GADS-MS-008-2017</t>
  </si>
  <si>
    <t>SUMINISTROS DE LIMPIEZA</t>
  </si>
  <si>
    <t xml:space="preserve">009-DTH/004-DDUE </t>
  </si>
  <si>
    <t>1.1.1 / 3.1.3</t>
  </si>
  <si>
    <t>5.3.08.05 / 7.3.08.19</t>
  </si>
  <si>
    <t>TALENTO HUMANO /DESARROLLO URBANISTICO Y EQUIPAMIENTO</t>
  </si>
  <si>
    <t>PERSONAL RECOLECCION BASURA</t>
  </si>
  <si>
    <t>ASEOTOTAL S.A.</t>
  </si>
  <si>
    <t>SUQUILLO ANDRAGO MARCO VINICIO</t>
  </si>
  <si>
    <t>PLASTILIMPIO S.A.</t>
  </si>
  <si>
    <t>VILLAVICENCIO QUIZHPI DIANA XIMENA</t>
  </si>
  <si>
    <t>COGECOMSA S.A.</t>
  </si>
  <si>
    <t>ASOPROAYTEX</t>
  </si>
  <si>
    <t>ASOSEINRO</t>
  </si>
  <si>
    <t>NUÑEZ PAREDES MIRIAM GRACIELA</t>
  </si>
  <si>
    <t>OCHOA RODAS FELIPE ARCENIO</t>
  </si>
  <si>
    <t>APROTASARI</t>
  </si>
  <si>
    <t>ANDRADE PALACIOS MAGDALENA DEL CARMEN</t>
  </si>
  <si>
    <t>YUNGA VILLA ALFONSO MARIA</t>
  </si>
  <si>
    <t>0190428729001</t>
  </si>
  <si>
    <t>0190431045001</t>
  </si>
  <si>
    <t>1802553402001</t>
  </si>
  <si>
    <t>0190428044001</t>
  </si>
  <si>
    <t>0101055762001</t>
  </si>
  <si>
    <t>CATE -GADS-MS-011-2017</t>
  </si>
  <si>
    <t>MEDICINAS</t>
  </si>
  <si>
    <t>016-DDUE</t>
  </si>
  <si>
    <t>7.3.08.09</t>
  </si>
  <si>
    <t>CENTRO GERONTOLOGICO DIURNO MUNICIPAL</t>
  </si>
  <si>
    <t>APOLO APOLO JOSE  GONZALO</t>
  </si>
  <si>
    <t>0701189359001</t>
  </si>
  <si>
    <t>BETAPHARMA S.A.</t>
  </si>
  <si>
    <t>1791929675001</t>
  </si>
  <si>
    <t>CHINA SINOPHARM INTERNATIONAL CORPORATION</t>
  </si>
  <si>
    <t>1792525969001</t>
  </si>
  <si>
    <t>GENERICOS AMERICANOS GENAMERICA S.A.</t>
  </si>
  <si>
    <t>0991144552001</t>
  </si>
  <si>
    <t>GYKORMED S.A.</t>
  </si>
  <si>
    <t>0992689943001</t>
  </si>
  <si>
    <t>KRONOS LABORATORIOS C. LTDA.</t>
  </si>
  <si>
    <t>0990347654001</t>
  </si>
  <si>
    <t>LABORATORIOS H.G.C.A.</t>
  </si>
  <si>
    <t>0990040559001</t>
  </si>
  <si>
    <t>LABORATORIOS INDUSTRIALES FARMACEUTICOS ECUATORIANOS LIFE C.A.</t>
  </si>
  <si>
    <t>1790013502001</t>
  </si>
  <si>
    <t>LABORATORIOS CHALVER DEL ECUADOR CIA. LTDA.</t>
  </si>
  <si>
    <t>1790721450001</t>
  </si>
  <si>
    <t>LETERAGO DEL ECUADOR S.A.</t>
  </si>
  <si>
    <t>0992262192001</t>
  </si>
  <si>
    <t>NEOETHICALS CIA. LTDA.</t>
  </si>
  <si>
    <t>1792430526001</t>
  </si>
  <si>
    <t>NOVARTIS ECUADOR S.A.</t>
  </si>
  <si>
    <t>1790233332001</t>
  </si>
  <si>
    <t>OXIALFARM CIA. LTDA.</t>
  </si>
  <si>
    <t>1792385202001</t>
  </si>
  <si>
    <t>PHARMABRAND S.A.</t>
  </si>
  <si>
    <t>1791362160001</t>
  </si>
  <si>
    <t>PORTUGAL LABORATORIOS DEL ECUADOR PORLADELCU S.A.</t>
  </si>
  <si>
    <t>0992555742001</t>
  </si>
  <si>
    <t>QUIFATEX S.A.</t>
  </si>
  <si>
    <t>1790371506001</t>
  </si>
  <si>
    <t>SERES LABORATORIO FARMACEUTICO S.A.</t>
  </si>
  <si>
    <t>0991442030001</t>
  </si>
  <si>
    <t>CATE -GADS-MS-012-2017</t>
  </si>
  <si>
    <t xml:space="preserve">027-DVM-PJ </t>
  </si>
  <si>
    <t>7.3.08.05</t>
  </si>
  <si>
    <t>DIRECCION DE VIALIDAD Y MOVILIDAD</t>
  </si>
  <si>
    <t>PARQUES Y JARDINES</t>
  </si>
  <si>
    <t>ESTRELLA GRIJALVA LUIS SANTIAGO</t>
  </si>
  <si>
    <t>1792385512001</t>
  </si>
  <si>
    <t>PROAÑO VILLAVICENCIO DIANA XIMENA</t>
  </si>
  <si>
    <t>0103678124001</t>
  </si>
  <si>
    <t>SUQUILLO ANDRANGO MARCO VINICIO</t>
  </si>
  <si>
    <t>1710201102001</t>
  </si>
  <si>
    <t>SERVICIO</t>
  </si>
  <si>
    <t>CATE -GADS-MS-007-2017</t>
  </si>
  <si>
    <t>SERVICIO DE VIGILANCIA</t>
  </si>
  <si>
    <t>005-DDUE-AM</t>
  </si>
  <si>
    <t>7.3.02.08</t>
  </si>
  <si>
    <t>ADMINISTRADOR DE MERCADOS</t>
  </si>
  <si>
    <t>ASESORES ESPECIALISTAS EN SEGURIDAD Y MONITOREO CIA. LTDA. 59 SECURITY</t>
  </si>
  <si>
    <t>0190322246001</t>
  </si>
  <si>
    <t>CATE -GADS-MS-013-2017</t>
  </si>
  <si>
    <t>ROPA DE TRABAJO PARA LOS OBREROS DEL GADMS</t>
  </si>
  <si>
    <t>1.1.1</t>
  </si>
  <si>
    <t>OBREROS DEL GADMS</t>
  </si>
  <si>
    <t>ASOPROTEXCS</t>
  </si>
  <si>
    <t>0190431754001</t>
  </si>
  <si>
    <t>MERA NUÑEZ DAVID ENRIQUE</t>
  </si>
  <si>
    <t>1803573045001</t>
  </si>
  <si>
    <t>CATE -GADS-MS-014-2017</t>
  </si>
  <si>
    <t>EQUIPO DE COMPUTACIÓN</t>
  </si>
  <si>
    <t>021-DDSC-JC</t>
  </si>
  <si>
    <t>JEFATURA DE CULTURA</t>
  </si>
  <si>
    <t>UE SAN SEBASTIAN</t>
  </si>
  <si>
    <t>EQUIPOS Y SISTEMAS DE INGENIRIA ESERDING S.A.</t>
  </si>
  <si>
    <t>1792458609001</t>
  </si>
  <si>
    <t>IMPORFACTORY CIA. LTDA.</t>
  </si>
  <si>
    <t>1709254468001</t>
  </si>
  <si>
    <t>ABIM-GADMS0072017</t>
  </si>
  <si>
    <t>SERVICIO DE ARRENDAMIENTO DE DOS LOCALES PARA LAS OFICINAS DE LA JEFATURA DE CULTURA Y UN LOCAL PARA EL PUESTO DE INFORMACION TURISTICA, EL MUSEO Y UNA BODEGA DEL AREA DE CULTURA DEL GAD MUNICIPAL</t>
  </si>
  <si>
    <t>ABIM-GADMS0052017</t>
  </si>
  <si>
    <t>SERVICIOS DE ARRENDAMIENTO DE UN INMUEBLE PARA EL FUNCIONAMIENTO DEL AREA DE MECANICA DEL GOBIERNO AUTONOMO DESCENTRALIZADO MUNICIPAL DEL CANTON SIGSIG, PROVINCIA DEL AZUAY</t>
  </si>
  <si>
    <t>ABIM-GADMS0062017</t>
  </si>
  <si>
    <t>SERVICIOS DE ARRENDAMIENTO DE UN INMUEBLE PARA PARQUEADERO DE VEHICULOS Y MAQUINARIA DEL GOBIERNO AUTONOMO DESCENTRALIZADO MUNICIPAL DEL CANTON SIGSIG, PROVINCIA DEL AZUAY</t>
  </si>
  <si>
    <t>SIE-S-GADMS-002-2017</t>
  </si>
  <si>
    <t>RE-OA-GADMS-004-2017</t>
  </si>
  <si>
    <t>RE-OA-GADMS-005-2017</t>
  </si>
  <si>
    <t>RE-OA-GADMS-006-2017</t>
  </si>
  <si>
    <t>CS-CD-GADMS-002-2017</t>
  </si>
  <si>
    <t>SIE-B-GADMS-003-2017</t>
  </si>
  <si>
    <t>RE-OA-GADMS-007-2017</t>
  </si>
  <si>
    <t>CONTRATACION DE SERVICIOS DE ALQUILER DE UN CAMION Y UN RECOLECTOR DE DESECHOS SOLIDOS PARA EL CENTRO CANTONAL, PERIFERIA, COMUNIDADES Y PARROQUIAS DEL CANTON SIGSIG, PROVINCIA DEL AZUAY HASTA EL RELLENO SANITARIO</t>
  </si>
  <si>
    <t>?CONTRATACION DE ARTISTAS, ANIMADORES, SONIDO Y SISTEMA DE ILUMINACION PARA LOS DIFERENTES EVENTOS A DESARROLLARSE EN EL CENTRO CANTONAL AL CELEBRARSE SU CLIII ANIVERSARIO DE CANTONIZACION DEL CANTON SIGSIG, PROVINCIA DEL AZUAY?</t>
  </si>
  <si>
    <t>?CONTRATACION DE ARTISTAS: GRUPO QUINTO MANDAMIENTO Y SONIDO AEREO PARA QUE SE PRESENTE EN LA PARROQUIA SAN BARTOLOME Y EN LA UNIDAD EDUCATIVA SIGSIG COMO PARTE DE LAS FIESTAS CULTURALES DEL CANTON SIGSIG, PROVINCIA DEL AZUAY?</t>
  </si>
  <si>
    <t>?MANTENIMIENTO, RECUPERACION Y RESTAURACION TECNICA PARA LA CONSERVACION DE LAS OBRAS ARTISTICAS CUADRO DEL CORAZON DE JESUS, ESCENA DE LA BATALLA ABDON CALDERON Y MURAL: HISTORIA, TRADICION Y LEYENDA DE SIGSIG, DEL CANTON SIGSIG, PROVINCIA DEL AZUAY</t>
  </si>
  <si>
    <t>?DISEÑO E IMPRESIÓN DE 2000 REVISTAS CONSIDERADO COMO PRODUCTOS COMUNICACIONALES DE LA GESTION REALIZADA POR EL GAD MUNICIPAL DE SISIG DENTRO DEL PROCESO DE RENDCION DE CUENTAS DEL AÑO 2016?</t>
  </si>
  <si>
    <t>“ADQUISICION DE MATERIALES Y ACCESORIOS PARA SISTEMAS DE AGUA DE DIFERENTES COMUNIDADES DE LAS PARROQUIAS DEL CANTON SIGSIG, PROVINCIA DEL AZUAY”</t>
  </si>
  <si>
    <t>CONTRATACION DE ARTISTAS, SONIDO CONVENCIONAL Y AMPLIFICACION PARA EVENTOS SOCIALES EN DIFERENTES COMUNIDADES EN LAS PARROQUIAS DEL CANTON SIGSIG, PROVINCIA DEL AZUAY</t>
  </si>
  <si>
    <t>150 DIAS</t>
  </si>
  <si>
    <t>. 033-DVM</t>
  </si>
  <si>
    <t xml:space="preserve">GUZMAN GUZMAN ROSA GERARDINA </t>
  </si>
  <si>
    <t>1400476220001</t>
  </si>
  <si>
    <t xml:space="preserve">ROMAN LOPEZ GLADYS ORFA </t>
  </si>
  <si>
    <t>0103827903001</t>
  </si>
  <si>
    <t>. 032-DVM</t>
  </si>
  <si>
    <t>. 031-DVM</t>
  </si>
  <si>
    <t>180 DIAS</t>
  </si>
  <si>
    <t xml:space="preserve">COMPAÑÍA DE TRANSPORTES Y COMERCIO HNS SERRANO </t>
  </si>
  <si>
    <t>0104504774001</t>
  </si>
  <si>
    <t>051-DDSC-JC</t>
  </si>
  <si>
    <t>7.3.02.05.07</t>
  </si>
  <si>
    <t>06 DIAS</t>
  </si>
  <si>
    <t xml:space="preserve">VELEZ TELLO HENRY LAUTARO </t>
  </si>
  <si>
    <t>0102496932001</t>
  </si>
  <si>
    <t>062-DDSC-JC</t>
  </si>
  <si>
    <t>PARROQUIA SAN BARTOLOME / UNIDAD EDUCATIVA SIGSIG</t>
  </si>
  <si>
    <t>02 DIAS</t>
  </si>
  <si>
    <t xml:space="preserve">PRODUCCIONES ARTISTICAS </t>
  </si>
  <si>
    <t>1802901544001</t>
  </si>
  <si>
    <t>049-DDSC-JC</t>
  </si>
  <si>
    <t>5.3.04.08</t>
  </si>
  <si>
    <t xml:space="preserve">JEFATURA DE CULTURA  / DIRECCION DE PLANIFICACION Y CONTROL URBANO Y RURAL </t>
  </si>
  <si>
    <t>10 DIAS</t>
  </si>
  <si>
    <t>ILLESCAS CORONEL GONZALO HERNAN</t>
  </si>
  <si>
    <t>019-DDSC-JC</t>
  </si>
  <si>
    <t>7.3.02.04</t>
  </si>
  <si>
    <t>03 DIAS</t>
  </si>
  <si>
    <t xml:space="preserve">IMPRENTA GARABATOS </t>
  </si>
  <si>
    <t>0101699726001</t>
  </si>
  <si>
    <t>REQ. 003-DPEDOT</t>
  </si>
  <si>
    <t>REQ. 004-DIBA</t>
  </si>
  <si>
    <t>REQ. 005-DIBA</t>
  </si>
  <si>
    <t>REQ. 007-DIBA</t>
  </si>
  <si>
    <t>REQ. 012-DIBA</t>
  </si>
  <si>
    <t>REQ. 013-DIBA</t>
  </si>
  <si>
    <t>REQ. 016-DIBA</t>
  </si>
  <si>
    <t>REQ. 023-DIBA</t>
  </si>
  <si>
    <t xml:space="preserve">MEJORAMIENTO DE LA PRODUCCION DE LA JUNTA DE REGANTES DE LA COMUNIDAD GANILLACTA, PARROQUIA JIMA </t>
  </si>
  <si>
    <t>MEJORAMIENTO Y AMPLIAR EL SISTEMA DE AGUA POTABLE DE LA COMUNIDAD DE GUAYÑA SIGSILIANO DE LA PARROQUIA SAN BARTOLOME</t>
  </si>
  <si>
    <t>MEJORARAMIENTO Y AMPLICACION DEL SISTEMA DE AGUA POTABLE DE LA COMUNIDAD DE PUCHUN - ZHOTOR (TRP Y DOMICILIARIAS)</t>
  </si>
  <si>
    <t>MEJORAMIENTO DE LA CONDUCCION DEL SISTEMA DE AGUA POTABLE DE LA PARROQUIA SAN JOSE DE RARANGA (SUBSISTEMA RUMIPAMBA CAPULIES)</t>
  </si>
  <si>
    <t>AMPLIACION DE LA DISTRIBUCION DEL SISTEMA DE AGUA POTABLE DE LA COMUNIDAD DE RURCAG DE LA PARROQUIA SAN SEBASTIAN DE SIGSIG.</t>
  </si>
  <si>
    <t>AMPLIACION DE LA DISTRIBUCION DEL SISTEMA DE AGUA POTABLE DE LA COMUNIDAD DE LOMA LARGA DE LA PARROQUIA LUDO.</t>
  </si>
  <si>
    <t>MEJORAMIENTO DEL SISTEMA DE AGUA POTABLE DE LA COMUNIDAD DE YARIHUIÑA DE LA PARROQUIA LUDO.</t>
  </si>
  <si>
    <t>TERMINACION DEL MEJORAMIENTO DEL SISTEMA DE AGUA POTABLE DE PARCHACA-PIZATA -TARAPZHA DE DE LA PARROQUIA JIMA.</t>
  </si>
  <si>
    <t xml:space="preserve">7.5.01.01.48 </t>
  </si>
  <si>
    <t xml:space="preserve">TECNICO DE PROYECTOS </t>
  </si>
  <si>
    <t>DIRECTOR DE INFRAESTRUCTURA BASICA</t>
  </si>
  <si>
    <t xml:space="preserve">7.5.01.02.01  </t>
  </si>
  <si>
    <t>08 DIAS</t>
  </si>
  <si>
    <t xml:space="preserve">AVILA VASQUEZ JUAN PABLO </t>
  </si>
  <si>
    <t>REQ. 078-DDSC</t>
  </si>
  <si>
    <t xml:space="preserve">120 DIAS </t>
  </si>
  <si>
    <t xml:space="preserve">ZAMORA NUGRA JOSE VICENTE </t>
  </si>
  <si>
    <t>0102733938001</t>
  </si>
  <si>
    <t>074-DDS-JC</t>
  </si>
  <si>
    <t>CATE -GADS-MS-015-2017</t>
  </si>
  <si>
    <t>TERNOS DEPORTIVOS EDUCADORAS CIBV</t>
  </si>
  <si>
    <t>019-DDSC-DI</t>
  </si>
  <si>
    <t>DESARROLLO INFANTIL</t>
  </si>
  <si>
    <t>EDUCADORAS CIBV</t>
  </si>
  <si>
    <t>ASOCIACIÓN DE PRODUCCIÓN TEXTIL CUENCA SUR "ASOPROTEXCS"</t>
  </si>
  <si>
    <t>CATE -GADS-MS-16-2017</t>
  </si>
  <si>
    <t xml:space="preserve">029-DDSC </t>
  </si>
  <si>
    <t>DESARROLLO SOCIAL</t>
  </si>
  <si>
    <t>TODAS LAS UNIDADES DE SESARROLLO SOCIAL</t>
  </si>
  <si>
    <t>1792018420001</t>
  </si>
  <si>
    <t>CHEMLOK DEL ECUADOR S.A.</t>
  </si>
  <si>
    <t>0990658749001</t>
  </si>
  <si>
    <t>1792092108001</t>
  </si>
  <si>
    <t>0102739521001</t>
  </si>
  <si>
    <t>CATE -GADS-MS-017-2017</t>
  </si>
  <si>
    <t>033-DDSC-CDCDI-PCD</t>
  </si>
  <si>
    <t>CENTRO DIURNO PARA PERSONAS CON DISCAPACIDAD</t>
  </si>
  <si>
    <t>SALA DE COMPUTA DEL CDIPCD</t>
  </si>
  <si>
    <t>EQUIPOS Y SERVICIOS DE INGENIERIA ESEDING S.A.</t>
  </si>
  <si>
    <t>CATE -GADS-MS-018-2017</t>
  </si>
  <si>
    <t xml:space="preserve">013-DTH-M </t>
  </si>
  <si>
    <t>MEDICO DEL GADMS</t>
  </si>
  <si>
    <t>UNIDAD DE SALUD</t>
  </si>
  <si>
    <t>AUTOESPINOSA MOTORES AEMOTORS S.A.</t>
  </si>
  <si>
    <t>1791900642001</t>
  </si>
  <si>
    <t>LOPEZ GALVEZ ILEANA PAOLA</t>
  </si>
  <si>
    <t>0915577332001</t>
  </si>
  <si>
    <t>MULTIOFICINAS CIA. LTDA.</t>
  </si>
  <si>
    <t>1791714679001</t>
  </si>
  <si>
    <t>TELLO ARTEAGA VICTOR HUGO EDGAR</t>
  </si>
  <si>
    <t>1700505835001</t>
  </si>
  <si>
    <t>CATE -GADS-MS-019-2017</t>
  </si>
  <si>
    <t>010-DTH- M</t>
  </si>
  <si>
    <t>5.3.08.09</t>
  </si>
  <si>
    <t>COMERCIALIZADORA NUTRI MED NUTRIMEDECUADOR S.A.</t>
  </si>
  <si>
    <t>0992893028001</t>
  </si>
  <si>
    <t>FARMABION DEL ECUADOR C.A.</t>
  </si>
  <si>
    <t>1792488761001</t>
  </si>
  <si>
    <t>MOYA MURILLO MARIA LUISA</t>
  </si>
  <si>
    <t>1700462003001</t>
  </si>
  <si>
    <t>CATE -GADS-MS-020-2017</t>
  </si>
  <si>
    <t>011-DTH-JC</t>
  </si>
  <si>
    <t>UNIDAD EDUCATIVA FISCOMISIONAL MARIA MAZARELLO</t>
  </si>
  <si>
    <t>LABORATORIO DE COMPUTO UEMM</t>
  </si>
  <si>
    <t>BRELDYNG S.A.</t>
  </si>
  <si>
    <t>0992286571001</t>
  </si>
  <si>
    <t>006985</t>
  </si>
  <si>
    <t>035</t>
  </si>
  <si>
    <t>DDSC-CCG</t>
  </si>
  <si>
    <t>PERSONAS ADULTOS MAYOR Y SUS FAMILIARES</t>
  </si>
  <si>
    <t>0000011</t>
  </si>
  <si>
    <t>SALINAS PACHECO MARTHA MARIA</t>
  </si>
  <si>
    <t>0102149309001</t>
  </si>
  <si>
    <t>034</t>
  </si>
  <si>
    <t xml:space="preserve"> EQUIPO MOTORIZADO DEL GADMS (MES 03/2017)</t>
  </si>
  <si>
    <t>0000648</t>
  </si>
  <si>
    <t>DTH-JS</t>
  </si>
  <si>
    <t>PLAN ESTARD DE SOPORTE Y MANTENIMIENTO TECNICO PARA EL AÑO 2017</t>
  </si>
  <si>
    <t>JEFE DE SISTEMAS</t>
  </si>
  <si>
    <t>000000722</t>
  </si>
  <si>
    <t>PLANERP CIA LTDA</t>
  </si>
  <si>
    <t>0190352277001</t>
  </si>
  <si>
    <t>´032</t>
  </si>
  <si>
    <t>CIBV SEMILLITAS SIGSIG (03/2017-2016)</t>
  </si>
  <si>
    <t>0000155</t>
  </si>
  <si>
    <t>CIBV LAS DALIAS DE SAN JOSE DE RARANGA (03/2017)</t>
  </si>
  <si>
    <t>0000133</t>
  </si>
  <si>
    <t>0001065</t>
  </si>
  <si>
    <t>0001066</t>
  </si>
  <si>
    <t>0001067</t>
  </si>
  <si>
    <t>0001068</t>
  </si>
  <si>
    <t>0001069</t>
  </si>
  <si>
    <t>0001070</t>
  </si>
  <si>
    <t>0001071</t>
  </si>
  <si>
    <t>7.3.02.99.09</t>
  </si>
  <si>
    <t>TANQUES PARA DESECHOS SOLIDOS</t>
  </si>
  <si>
    <t>DIFERENTES LUGARES DEL CANTON</t>
  </si>
  <si>
    <t>0003221</t>
  </si>
  <si>
    <t>5.3.02.18</t>
  </si>
  <si>
    <t>DIFUSION DE LAS GESTION DEL GADMS Y PROGRAMA DEL CARNAVAL/2017</t>
  </si>
  <si>
    <t>RELACIONADOR PUBLICO</t>
  </si>
  <si>
    <t>0000254</t>
  </si>
  <si>
    <t>VELEZ TELLO HENRY LAUTARO</t>
  </si>
  <si>
    <t>033</t>
  </si>
  <si>
    <t>NIÑOS CAPACIDADES DIFERENTES (03/2017)</t>
  </si>
  <si>
    <t>0001042/1043</t>
  </si>
  <si>
    <t>ORDENES DE COMBUSTIBLE</t>
  </si>
  <si>
    <t>VIALIDAD Y MOVILIDAD</t>
  </si>
  <si>
    <t>000000157</t>
  </si>
  <si>
    <t>023-024-027</t>
  </si>
  <si>
    <t>7.3.04.22/7.3.04.04</t>
  </si>
  <si>
    <t xml:space="preserve">MANTENIMIENTO MAQUINARIA </t>
  </si>
  <si>
    <t>000973</t>
  </si>
  <si>
    <t>VIZHÑAY NIEVES VICTOR MANUEL</t>
  </si>
  <si>
    <t>0101142164001</t>
  </si>
  <si>
    <t>7.3.04.99.03</t>
  </si>
  <si>
    <t>REPARACIÓN Y MANTENIMIENTO DE MODULOS</t>
  </si>
  <si>
    <t>DESARROLLO URBANISTICO Y EQUIPAMIENTO</t>
  </si>
  <si>
    <t>000000418</t>
  </si>
  <si>
    <t>SANCHEZ LOJA ANGEL GABRIEL</t>
  </si>
  <si>
    <t>0103838686001</t>
  </si>
  <si>
    <t>015/004</t>
  </si>
  <si>
    <t>2.1.1/7.1.1</t>
  </si>
  <si>
    <t>7.3.02.05.07/5.3.02.48</t>
  </si>
  <si>
    <t>DDSC/GELFP</t>
  </si>
  <si>
    <t>ADQ. DE PLACAS Y PRECEAS</t>
  </si>
  <si>
    <t>FESTIVIDAES CANTONIZACIÓN</t>
  </si>
  <si>
    <t>001-002</t>
  </si>
  <si>
    <t>0090946</t>
  </si>
  <si>
    <t>TROFESA CIA. LTDA.</t>
  </si>
  <si>
    <t>0190157113001</t>
  </si>
  <si>
    <t>025-026-028-029-030</t>
  </si>
  <si>
    <t>0000007</t>
  </si>
  <si>
    <t>MUYULEMA PILATUÑA RAUL CLEMENTE</t>
  </si>
  <si>
    <t>0601524929001</t>
  </si>
  <si>
    <t>ADQ. DE BUSOS (DISTINTIVOS)</t>
  </si>
  <si>
    <t>UGAMS</t>
  </si>
  <si>
    <t>0000839</t>
  </si>
  <si>
    <t>PACHECO ZUÑIGA SEGUNDO SEBASTIAN</t>
  </si>
  <si>
    <t>0102401163001</t>
  </si>
  <si>
    <t>006</t>
  </si>
  <si>
    <t>DF-UTM</t>
  </si>
  <si>
    <t>ADQ. DE ESPECIES VALORADAS</t>
  </si>
  <si>
    <t>001-005</t>
  </si>
  <si>
    <t>000002260</t>
  </si>
  <si>
    <t>INSTITUTO GEOGRAFICO MILITAR</t>
  </si>
  <si>
    <t>1768007200001</t>
  </si>
  <si>
    <t>´018</t>
  </si>
  <si>
    <t>EQUIPO MOTORIZADO DEL GADS (MES 04/2017)</t>
  </si>
  <si>
    <t>0002713</t>
  </si>
  <si>
    <t>014</t>
  </si>
  <si>
    <t>PAQUETE FUEGOS ARTIFICIALES</t>
  </si>
  <si>
    <t>0003774</t>
  </si>
  <si>
    <t>ACMIF LUCES ARTIFICIALES</t>
  </si>
  <si>
    <t>0102134665001</t>
  </si>
  <si>
    <t>BANDAS BORDADAS</t>
  </si>
  <si>
    <t>000001154</t>
  </si>
  <si>
    <t>IMPLEMENTOS DEPORTIVOS NATHALY</t>
  </si>
  <si>
    <t>1900396076001</t>
  </si>
  <si>
    <t>MEDIDORES CHORRO MULTIPLE</t>
  </si>
  <si>
    <t>S.A.P.COMUN. PUCHUN-ZHOTOR</t>
  </si>
  <si>
    <t>0002259</t>
  </si>
  <si>
    <t>DITECUENCA CIA. LTDA.</t>
  </si>
  <si>
    <t>0190370038001</t>
  </si>
  <si>
    <t>008</t>
  </si>
  <si>
    <t>PARTICIPANTES EN LA MARCHJA REACCIONA SIGSIG</t>
  </si>
  <si>
    <t>0001048</t>
  </si>
  <si>
    <t>054</t>
  </si>
  <si>
    <t>DDSC-TP</t>
  </si>
  <si>
    <t>PERSONAS CO DISCAPACIDADES Y FAMILIARES</t>
  </si>
  <si>
    <t>0001047</t>
  </si>
  <si>
    <t>019</t>
  </si>
  <si>
    <t>7.3.08.11</t>
  </si>
  <si>
    <t>MATERIALES Y HERRAMIENTAS DE CONSTRUCCIÓN</t>
  </si>
  <si>
    <t>MANTENIM. CALLES CENTRICAS DEL CANTON</t>
  </si>
  <si>
    <t>0001307-1308-1309</t>
  </si>
  <si>
    <t>PULLA COCHANCELA EDGAR PATRICIO</t>
  </si>
  <si>
    <t>0103809968001</t>
  </si>
  <si>
    <t>039</t>
  </si>
  <si>
    <t xml:space="preserve"> EQUIPO MOTORIZADO DEL GADMS (MES 04/2017)</t>
  </si>
  <si>
    <t>0000656</t>
  </si>
  <si>
    <t>024.A</t>
  </si>
  <si>
    <t>000000795</t>
  </si>
  <si>
    <t>SERVICIO DE TRANSPORTE</t>
  </si>
  <si>
    <t>MIEMBROS DE LA POLICIA NACIONAL</t>
  </si>
  <si>
    <t>0000902</t>
  </si>
  <si>
    <t>COOPERATIVA DE TRANSPORTE EXPRES SIGSIG</t>
  </si>
  <si>
    <t>0190315770001</t>
  </si>
  <si>
    <t>ALQUILER Y MANTENIMIENTO BAÑOS PORTATILES</t>
  </si>
  <si>
    <t>000007459</t>
  </si>
  <si>
    <t>000007460</t>
  </si>
  <si>
    <t>´037</t>
  </si>
  <si>
    <t>CIBV SEMILLITAS SIGSIG (04/2017-2016)</t>
  </si>
  <si>
    <t>0000157</t>
  </si>
  <si>
    <t>CIBV LAS DALIAS DE SAN JOSE DE RARANGA (04/2017)</t>
  </si>
  <si>
    <t>0000134</t>
  </si>
  <si>
    <t>´039</t>
  </si>
  <si>
    <t>REFUERZO NUTRICIONAL</t>
  </si>
  <si>
    <t>PROYECTO CETI COMUNIDADES DE SARAR Y BUENA VISTA-LUDO (04/2017)</t>
  </si>
  <si>
    <t>0000001</t>
  </si>
  <si>
    <t>CALLE URDIALES ROSA GERARDINA</t>
  </si>
  <si>
    <t>0103517785001</t>
  </si>
  <si>
    <t>PROYECTO CETI-COMUNIDAD DE VIRGEN DE LAS AGUAS DE SAN JOSE DE RARANGA (04/2017)</t>
  </si>
  <si>
    <t>0000051</t>
  </si>
  <si>
    <t>FAREZ CHILLOGALLI JENNY FABIOLA</t>
  </si>
  <si>
    <t>0106313299001</t>
  </si>
  <si>
    <t>´008</t>
  </si>
  <si>
    <t>ALIMENTACIÓN</t>
  </si>
  <si>
    <t>INSTITUCIONES QUE PRESTARON SEGURIDAD EN LAS FESTIVIDADES</t>
  </si>
  <si>
    <t>000005702</t>
  </si>
  <si>
    <t>BRITO LEON GLADIES MARIELA</t>
  </si>
  <si>
    <t>1711583060001</t>
  </si>
  <si>
    <t>057</t>
  </si>
  <si>
    <t>5.3.02.01</t>
  </si>
  <si>
    <t>001-010</t>
  </si>
  <si>
    <t>000001845</t>
  </si>
  <si>
    <t>COTRATUDOSSA</t>
  </si>
  <si>
    <t>0190320340001</t>
  </si>
  <si>
    <t>CORONAS Y CETRO</t>
  </si>
  <si>
    <t>REINA Y VIREINA DE SIGSIG</t>
  </si>
  <si>
    <t>0000530</t>
  </si>
  <si>
    <t>LOPEZ VERA MARIA ISABEL</t>
  </si>
  <si>
    <t>0103990248001</t>
  </si>
  <si>
    <t>007032</t>
  </si>
  <si>
    <t>DTH</t>
  </si>
  <si>
    <t>ADQ. ROPA DE TRABAJO</t>
  </si>
  <si>
    <t>OBREROS RECOLECCIÓN DE BASURA</t>
  </si>
  <si>
    <t>0001022</t>
  </si>
  <si>
    <t>ALVAREZ MERCHAN EDDY JOSELITO (DISPROSEG)</t>
  </si>
  <si>
    <t>0103780367001</t>
  </si>
  <si>
    <t>5.1.1</t>
  </si>
  <si>
    <t>7.3.08.19</t>
  </si>
  <si>
    <t>DPEDOT</t>
  </si>
  <si>
    <t>ADQUISICIÓN DE ABONAZA</t>
  </si>
  <si>
    <t>UNIDAD EDUCATIVA SIGSIG</t>
  </si>
  <si>
    <t>000000620</t>
  </si>
  <si>
    <t>ASOCIACION DE PRODUCTORES Y COMERCIALIZADORES DE PRODUCTOS AGROECOLOGICOS DEL AUSTRO</t>
  </si>
  <si>
    <t>0190330346001</t>
  </si>
  <si>
    <t>038</t>
  </si>
  <si>
    <t>DDSC-CCPD</t>
  </si>
  <si>
    <t>PERSONAS CON CAPACIDADES DIFERENTES (04/2017)</t>
  </si>
  <si>
    <t>0001051</t>
  </si>
  <si>
    <t>DDUE-AM</t>
  </si>
  <si>
    <t>CONTROL DE PLAGAS</t>
  </si>
  <si>
    <t>0003016</t>
  </si>
  <si>
    <t>IZQUIERDO IDROVO MARIA FERNANDA</t>
  </si>
  <si>
    <t>0103948006001</t>
  </si>
  <si>
    <t>026</t>
  </si>
  <si>
    <t>7.3.08.44</t>
  </si>
  <si>
    <t>MOTONIVELADORA</t>
  </si>
  <si>
    <t>012-102</t>
  </si>
  <si>
    <t>000003207</t>
  </si>
  <si>
    <t>INDUSTRIAS ALES C.A.</t>
  </si>
  <si>
    <t>1390000991001</t>
  </si>
  <si>
    <t>040</t>
  </si>
  <si>
    <t>000003206</t>
  </si>
  <si>
    <t>053</t>
  </si>
  <si>
    <t>ALQUILER DE MANTELERIA</t>
  </si>
  <si>
    <t>MISA ACCION DE GRACIAS POR CANTONIZACIÓN</t>
  </si>
  <si>
    <t>064</t>
  </si>
  <si>
    <t>REFRIGERIOS</t>
  </si>
  <si>
    <t>ESTUD.DE LAS UE QUE PARTC. EN EL DESFILE CIVICO</t>
  </si>
  <si>
    <t>0001092</t>
  </si>
  <si>
    <t>0001093</t>
  </si>
  <si>
    <t>0001094</t>
  </si>
  <si>
    <t>0001095</t>
  </si>
  <si>
    <t>0001096</t>
  </si>
  <si>
    <t>0001097</t>
  </si>
  <si>
    <t>0001098</t>
  </si>
  <si>
    <t>´016</t>
  </si>
  <si>
    <t>ADQ. DE MEDICINAS FARMACEUTICAS</t>
  </si>
  <si>
    <t>001-200</t>
  </si>
  <si>
    <t>000024079-24080-24081-24082-24291</t>
  </si>
  <si>
    <t>FARMASIG</t>
  </si>
  <si>
    <t>0160053470001</t>
  </si>
  <si>
    <t>´001-012</t>
  </si>
  <si>
    <t>5.3.02.17</t>
  </si>
  <si>
    <t>DIFUSIÓN CUÑAS RADIALES</t>
  </si>
  <si>
    <t>DESCUENTO PRONTO PAGO CIUDADANIA</t>
  </si>
  <si>
    <t>000016013</t>
  </si>
  <si>
    <t>TORAL BRITO WILSON LAUTARO</t>
  </si>
  <si>
    <t>´016 / 019</t>
  </si>
  <si>
    <t>3.1.3  / 3.1.2</t>
  </si>
  <si>
    <t>.3.08.11 / 7.5.01.01.48</t>
  </si>
  <si>
    <t>DDUE / DIBA</t>
  </si>
  <si>
    <t>ADQ. DE MATERIALES</t>
  </si>
  <si>
    <t>CONST. CERRAMT MUSEO DE CHOBSHI / ADSENT. SAP PITAGMA</t>
  </si>
  <si>
    <t>0000200</t>
  </si>
  <si>
    <t>VASQUEZ VERA MARIA CRISTINA</t>
  </si>
  <si>
    <t>´006-008-014-015-018-DIBA</t>
  </si>
  <si>
    <t>7.5.1.01.48</t>
  </si>
  <si>
    <t>ADQ. DE MATERIALES DE AGUA POTABLE</t>
  </si>
  <si>
    <t>VARIAS COMUNIDADES DEL CANTON</t>
  </si>
  <si>
    <t>0005083-0005084</t>
  </si>
  <si>
    <t>003/009/021/001/002/008/004</t>
  </si>
  <si>
    <t>7.11/2.1.1/3.1.3/1.2.1/1.1.1/3.1.1</t>
  </si>
  <si>
    <t>8.4.01.07/8.4.01.04</t>
  </si>
  <si>
    <t>JCPDGELFP/DDSC-JC/DDUE-CM/DF-UR/TH-JS/DVM-UM</t>
  </si>
  <si>
    <t>EQUIPOS INFOPRMATICOS</t>
  </si>
  <si>
    <t>DIFERENTES UNIDADES DEL GADMS</t>
  </si>
  <si>
    <t>000003997</t>
  </si>
  <si>
    <t>009</t>
  </si>
  <si>
    <t>007051</t>
  </si>
  <si>
    <t>ADQ.DE REACTIVOS Y MATERIALES VARIOS</t>
  </si>
  <si>
    <t>007052</t>
  </si>
  <si>
    <t>029-030</t>
  </si>
  <si>
    <t>8.4.01.04           7.3.08.37</t>
  </si>
  <si>
    <t>ADQ. DE MAQUINARIA Y LUBRICANTES</t>
  </si>
  <si>
    <t>0001056</t>
  </si>
  <si>
    <t>TRELLES TRELLES REBECA DALILA</t>
  </si>
  <si>
    <t>0104281076001</t>
  </si>
  <si>
    <t>´025</t>
  </si>
  <si>
    <t>EQUIPO MOTORIZADO DEL GADS (MES 05/2017)</t>
  </si>
  <si>
    <t>0002748</t>
  </si>
  <si>
    <t>033.B</t>
  </si>
  <si>
    <t>000000800</t>
  </si>
  <si>
    <t>009-DIBA</t>
  </si>
  <si>
    <t>DIBA- UGAMS</t>
  </si>
  <si>
    <t>ALQUILER DE BUSES</t>
  </si>
  <si>
    <t>TRANSPORTE DELEGACIONES SAN JOSÉ DE RARANGA Y JIMA</t>
  </si>
  <si>
    <t>0000409</t>
  </si>
  <si>
    <t>AUSTRORUTAS S. CH. G.COMPAÑIA ANONIMA</t>
  </si>
  <si>
    <t>0190148327001</t>
  </si>
  <si>
    <t>TRABAJOS VARIOS EN EL CENTRO CANTONAL</t>
  </si>
  <si>
    <t>000000359</t>
  </si>
  <si>
    <t>063</t>
  </si>
  <si>
    <t>TRASLADO DE MILITARES</t>
  </si>
  <si>
    <t>000001923</t>
  </si>
  <si>
    <t>5.3.02.35</t>
  </si>
  <si>
    <t>PERSONAL JCPD</t>
  </si>
  <si>
    <t>0000055</t>
  </si>
  <si>
    <t>021</t>
  </si>
  <si>
    <t>7.3.08.12</t>
  </si>
  <si>
    <t>MATERIALES DIDACTICOS</t>
  </si>
  <si>
    <t>0025852</t>
  </si>
  <si>
    <t>BAZAR SAN VICENTE</t>
  </si>
  <si>
    <t>0101714533001</t>
  </si>
  <si>
    <t>´061</t>
  </si>
  <si>
    <t>PROYECTO CETI COMUNIDADES DE SARAR Y BUENA VISTA-LUDO (05/2017)</t>
  </si>
  <si>
    <t>0000002</t>
  </si>
  <si>
    <t>PROYECTO CETI-COMUNIDAD DE VIRGEN DE LAS AGUAS DE SAN JOSE DE RARANGA (05/2017)</t>
  </si>
  <si>
    <t>0000052</t>
  </si>
  <si>
    <t>PLANIFICACIÓN URBANA Y RURAL</t>
  </si>
  <si>
    <t>000004066</t>
  </si>
  <si>
    <t>015</t>
  </si>
  <si>
    <t>MANTENIMIENTO PLOTER</t>
  </si>
  <si>
    <t>000004065</t>
  </si>
  <si>
    <t>´059</t>
  </si>
  <si>
    <t>CIBV SEMILLITAS SIGSIG (05/2017-2016)</t>
  </si>
  <si>
    <t>0000158</t>
  </si>
  <si>
    <t>CIBV LAS DALIAS DE SAN JOSE DE RARANGA (05/2017)</t>
  </si>
  <si>
    <t>0000136</t>
  </si>
  <si>
    <t>060</t>
  </si>
  <si>
    <t>0001057/1059</t>
  </si>
  <si>
    <t>7.3.02.05.06</t>
  </si>
  <si>
    <t>IMPLEMENTOS DEPORTIVOS</t>
  </si>
  <si>
    <t>0004133</t>
  </si>
  <si>
    <t>MASTER SPORT</t>
  </si>
  <si>
    <t>1801856285001</t>
  </si>
  <si>
    <t>´003</t>
  </si>
  <si>
    <t>GELFP</t>
  </si>
  <si>
    <t>SERVICIO DE BUFFET</t>
  </si>
  <si>
    <t>FESTIVIDADES DE CANTONIZACIÓN</t>
  </si>
  <si>
    <t>000005706</t>
  </si>
  <si>
    <t>´001</t>
  </si>
  <si>
    <t>7.3.02.19</t>
  </si>
  <si>
    <r>
      <t xml:space="preserve">LETREROS </t>
    </r>
    <r>
      <rPr>
        <sz val="6"/>
        <rFont val="Calibri"/>
        <family val="2"/>
        <scheme val="minor"/>
      </rPr>
      <t>(SEÑALIZACIÓN OFICINA)</t>
    </r>
  </si>
  <si>
    <t>0000226</t>
  </si>
  <si>
    <t>SALINAS SANCHEZ ADRIANA KATERIEENE</t>
  </si>
  <si>
    <t>0105770598001</t>
  </si>
  <si>
    <t>018</t>
  </si>
  <si>
    <t>0001112</t>
  </si>
  <si>
    <t>0001113</t>
  </si>
  <si>
    <t>0001115</t>
  </si>
  <si>
    <t>0001116</t>
  </si>
  <si>
    <t>0001096117</t>
  </si>
  <si>
    <t>0001118</t>
  </si>
  <si>
    <t>0001119</t>
  </si>
  <si>
    <t>´028</t>
  </si>
  <si>
    <t>ADQ. DE HERRAMIENTAS</t>
  </si>
  <si>
    <t>0000204</t>
  </si>
  <si>
    <t>´063</t>
  </si>
  <si>
    <t>ALQUILER BUSES</t>
  </si>
  <si>
    <t>FESTIVIDADES CANTONIZACIÓN</t>
  </si>
  <si>
    <t>0000523</t>
  </si>
  <si>
    <t>FAJARDO SAMANIEGO FREDDY GEOVANNY</t>
  </si>
  <si>
    <t>0102852209001</t>
  </si>
  <si>
    <t>D'MAX 2</t>
  </si>
  <si>
    <t>000014071</t>
  </si>
  <si>
    <t>027</t>
  </si>
  <si>
    <t>MATERIALES DE ASEO</t>
  </si>
  <si>
    <t>001-011</t>
  </si>
  <si>
    <t>000024331</t>
  </si>
  <si>
    <t>UNILIMPIO</t>
  </si>
  <si>
    <t>1791713494001</t>
  </si>
  <si>
    <t>DF-JCP</t>
  </si>
  <si>
    <t>ADQ. MONITOR</t>
  </si>
  <si>
    <t>COMPRAS PUBLICAS</t>
  </si>
  <si>
    <t>000004107</t>
  </si>
  <si>
    <t>ADQ. EQUIPOS</t>
  </si>
  <si>
    <t>006-101</t>
  </si>
  <si>
    <t>000036604</t>
  </si>
  <si>
    <t>LA VICTORIA</t>
  </si>
  <si>
    <t>0190345963001</t>
  </si>
  <si>
    <t>043</t>
  </si>
  <si>
    <t>000014090</t>
  </si>
  <si>
    <t>´025-DIBA</t>
  </si>
  <si>
    <t>CENTRO CANTONAL</t>
  </si>
  <si>
    <t>0005111</t>
  </si>
  <si>
    <t>009-TH</t>
  </si>
  <si>
    <t>5.3.08.05</t>
  </si>
  <si>
    <t>ADQ. DE SAQUILLOS</t>
  </si>
  <si>
    <t>RECOLECCION DE BASURA</t>
  </si>
  <si>
    <t>0005112</t>
  </si>
  <si>
    <t>ADQ. DE TUBOS DE HORMIGON</t>
  </si>
  <si>
    <t>JIMA Y SIGSIG PERIFERIE</t>
  </si>
  <si>
    <t>0019022/0019023</t>
  </si>
  <si>
    <t>PUMA MAYANCELA MIGUEIL ANGEL</t>
  </si>
  <si>
    <t>0101178333001</t>
  </si>
  <si>
    <t>044</t>
  </si>
  <si>
    <t xml:space="preserve"> EQUIPO MOTORIZADO DEL GADMS (MES 05/2017)</t>
  </si>
  <si>
    <t>0000672</t>
  </si>
  <si>
    <t>041</t>
  </si>
  <si>
    <t>MANTENIMIENTO Y REPARACIÓN MAQUINARIA</t>
  </si>
  <si>
    <t>010.A</t>
  </si>
  <si>
    <t>ARREGLOS FLORALES Y OTROS</t>
  </si>
  <si>
    <t>ANIVERSARIO DE CANTONIZACIÓN</t>
  </si>
  <si>
    <t>001-050</t>
  </si>
  <si>
    <t>000000229</t>
  </si>
  <si>
    <t>CARDENAS PACHECO IRMA PATRICIA</t>
  </si>
  <si>
    <t>0103425302001</t>
  </si>
  <si>
    <t>7.3.08.06</t>
  </si>
  <si>
    <t>000000506</t>
  </si>
  <si>
    <t>MOROCHO CRIOLLO CARLOS EFRAIN</t>
  </si>
  <si>
    <t>0300219987001</t>
  </si>
  <si>
    <t>007095</t>
  </si>
  <si>
    <t>042</t>
  </si>
  <si>
    <t>ADQ. DE REPUESTOS</t>
  </si>
  <si>
    <t>VOLQUETE HINO 4</t>
  </si>
  <si>
    <t>019-001</t>
  </si>
  <si>
    <t>000000987</t>
  </si>
  <si>
    <t>MAQUINARIAS Y VEHICULOS S.A. MAVESA</t>
  </si>
  <si>
    <t>0990022011001</t>
  </si>
  <si>
    <t>ADQ. MATERIALES DE CONSTRUCCIÓN</t>
  </si>
  <si>
    <t>COMUNIDAD LA LIBERTAD -CANCHA DE USO MULTIPLE</t>
  </si>
  <si>
    <t>0000206</t>
  </si>
  <si>
    <t>VIZHÑAY PAREDES ANGELA VICTORIA</t>
  </si>
  <si>
    <t>0106056385001</t>
  </si>
  <si>
    <t>075</t>
  </si>
  <si>
    <t>CONT. DE PAYASOS, PARQ. INFLABLE Y ANIMADOR</t>
  </si>
  <si>
    <t>HOMENAJE POR EL DIA INTERNACIONAL DE LA NIÑES</t>
  </si>
  <si>
    <t>000001253</t>
  </si>
  <si>
    <t>GONZALES CORDERO BERTHA PATRICIA</t>
  </si>
  <si>
    <t>0102551560001</t>
  </si>
  <si>
    <t>CATE -GADS-MS-021-2017</t>
  </si>
  <si>
    <t>NEUMATICOS</t>
  </si>
  <si>
    <t>049-DVM</t>
  </si>
  <si>
    <t>7.3.08.41-7.3.08.44</t>
  </si>
  <si>
    <t>DIRECCIÓN VIALIDAD Y MOVILIDAD</t>
  </si>
  <si>
    <t>VEHICULOS Y MAQUINARIA DEL GADMS</t>
  </si>
  <si>
    <t>CONTINENTAL TIRE ANDINA S.A.</t>
  </si>
  <si>
    <t>0190005070001</t>
  </si>
  <si>
    <t>CODYXO PAPER CI. LTDA.</t>
  </si>
  <si>
    <t>TODOS LOS DEPARTAMENTOS</t>
  </si>
  <si>
    <t xml:space="preserve">VARIOS </t>
  </si>
  <si>
    <t>111-121-131-211-311-312-313-411-511-611-711</t>
  </si>
  <si>
    <t>5.3.08.04/7.3.08.04</t>
  </si>
  <si>
    <t>MATERIALES DE OFICINA</t>
  </si>
  <si>
    <t>VARIOS</t>
  </si>
  <si>
    <t>TODAS LAS UNIDADES DEL GADMS</t>
  </si>
  <si>
    <t>ADVANTOLOGIC S.A.</t>
  </si>
  <si>
    <t>1790344053001</t>
  </si>
  <si>
    <t>CODYXO PAPER CIA. LTDA.</t>
  </si>
  <si>
    <t>ECUAEMPAQUES S.A.</t>
  </si>
  <si>
    <t>1791350529001</t>
  </si>
  <si>
    <t>0104499116001001</t>
  </si>
  <si>
    <t>LOJA MOCHA JAIME ROMULO</t>
  </si>
  <si>
    <t>CATE -GADS-MS-023-2017</t>
  </si>
  <si>
    <t>CATE -GADS-MS-022-2017</t>
  </si>
  <si>
    <t>FARFAN MUÑOZ FABIOLA GERARDINA</t>
  </si>
  <si>
    <t>HARNISTH PINOS BLADIMIR ROBERTO</t>
  </si>
  <si>
    <t>INDUSTRIAS OZZ S.A.</t>
  </si>
  <si>
    <t>VILLAVICENCIO QUISHPI DIANA XIMENA</t>
  </si>
  <si>
    <t>0103643490001</t>
  </si>
  <si>
    <t>1712964590001</t>
  </si>
  <si>
    <t>1791215125001</t>
  </si>
  <si>
    <t>11/121/131/211/311/312/313/411/511/611/711</t>
  </si>
  <si>
    <t>5.3.08.07/7.3.08.07</t>
  </si>
  <si>
    <t>TODAS LAS UNIDADES</t>
  </si>
  <si>
    <t>ADQ. SUMINISTROS DE IMPRESIÓN</t>
  </si>
  <si>
    <t>UNIDADES DEL GADMS</t>
  </si>
  <si>
    <t>001-100</t>
  </si>
  <si>
    <t>000005958</t>
  </si>
  <si>
    <t>SERVICIOS Y COMERCIUO OFFICEOUTLET CIA. LTDA.</t>
  </si>
  <si>
    <t>0190371166001</t>
  </si>
  <si>
    <t>ADQ. REFRIGERIOS LARGA DURACIÓN</t>
  </si>
  <si>
    <t>BENEFICIARIOS PROYECTO CETI</t>
  </si>
  <si>
    <t>001-054</t>
  </si>
  <si>
    <t>000026814</t>
  </si>
  <si>
    <t>YUMBLA HNOS CIA. LTDA.</t>
  </si>
  <si>
    <t>0190401812001</t>
  </si>
  <si>
    <t>´040</t>
  </si>
  <si>
    <t>EQUIPO MOTORIZADO DEL GADS (MES 06/2017)</t>
  </si>
  <si>
    <t>002-017</t>
  </si>
  <si>
    <t>000004183</t>
  </si>
  <si>
    <t>000000360</t>
  </si>
  <si>
    <t>´029</t>
  </si>
  <si>
    <t>ADQ. DE MATERIALES DE CONSTRUCCION</t>
  </si>
  <si>
    <t>CASA MULTIPLE DELA COMUN IDAD DE GULAZHI</t>
  </si>
  <si>
    <t>0000214</t>
  </si>
  <si>
    <t>7.3.05.06</t>
  </si>
  <si>
    <t>SERVICIO DE ARBITRAJE</t>
  </si>
  <si>
    <t>JORNADAS INTERBARRIALES</t>
  </si>
  <si>
    <t>000000378-379</t>
  </si>
  <si>
    <t>URGILES GUAILLAS EDWIN MARCELO</t>
  </si>
  <si>
    <t>0105349914001</t>
  </si>
  <si>
    <t>´015</t>
  </si>
  <si>
    <t>5.3.02.07</t>
  </si>
  <si>
    <t>LETREROS TIPO BANDERINES PARA POSTES</t>
  </si>
  <si>
    <t>0000610</t>
  </si>
  <si>
    <t>SEGOVIA GRANDA CARLOS ISRAEL</t>
  </si>
  <si>
    <t>0104944665001</t>
  </si>
  <si>
    <t>´011</t>
  </si>
  <si>
    <t>TRANSMISIÓN DE CUÑAS RADIALES</t>
  </si>
  <si>
    <t>EVENTO CULTURAL SOLSTICIO CHOBSHI</t>
  </si>
  <si>
    <t>000016021</t>
  </si>
  <si>
    <t>5.3.02.48</t>
  </si>
  <si>
    <t>ALQUILER DE MESAS INCLUYE MANTELERIA</t>
  </si>
  <si>
    <t>EVENTO RENDICIÓN DE CUENTAS</t>
  </si>
  <si>
    <t>COBOS SAMANIEGFO ENMA JAQUELINE</t>
  </si>
  <si>
    <t>0103575288001</t>
  </si>
  <si>
    <t>´073</t>
  </si>
  <si>
    <t>PROYECTO CETI COMUNIDADES DE SARAR Y BUENA VISTA-LUDO (06/2017)</t>
  </si>
  <si>
    <t>0000003</t>
  </si>
  <si>
    <t>PROYECTO CETI-COMUNIDAD DE VIRGEN DE LAS AGUAS DE SAN JOSE DE RARANGA (06/2017)</t>
  </si>
  <si>
    <t>0000053</t>
  </si>
  <si>
    <t>´071</t>
  </si>
  <si>
    <t>CIBV SEMILLITAS SIGSIG (06/2017)</t>
  </si>
  <si>
    <t>0000159</t>
  </si>
  <si>
    <t>CIBV LAS DALIAS DE SAN JOSE DE RARANGA (06/2017)</t>
  </si>
  <si>
    <t>0000137</t>
  </si>
  <si>
    <t>051</t>
  </si>
  <si>
    <t xml:space="preserve"> EQUIPO MOTORIZADO DEL GADMS (MES 06/2017)</t>
  </si>
  <si>
    <t>0000673</t>
  </si>
  <si>
    <t>006-009-GELFP-RP</t>
  </si>
  <si>
    <t>ALQUILER LED Y AMPLIFICACIÓN</t>
  </si>
  <si>
    <t>0000258</t>
  </si>
  <si>
    <t>028-DDUE</t>
  </si>
  <si>
    <t>ADQ. DE RIPIO</t>
  </si>
  <si>
    <t>MERCADO PROVICIONAL DE SIGSIG</t>
  </si>
  <si>
    <t>0005168</t>
  </si>
  <si>
    <t>025-DDSC-DI</t>
  </si>
  <si>
    <t>PRENDAS DE PROTECCIÓN</t>
  </si>
  <si>
    <t>CIBV SEMILLITAS DE SIGSIG CENTRO Y LAS DALIAS DE S.J.R.</t>
  </si>
  <si>
    <t>001138</t>
  </si>
  <si>
    <t>CASTILLO VALDEZ SILVIA GLADIS</t>
  </si>
  <si>
    <t>0300827417001</t>
  </si>
  <si>
    <t>072</t>
  </si>
  <si>
    <t>0001067/1069</t>
  </si>
  <si>
    <t>028</t>
  </si>
  <si>
    <t>0001145</t>
  </si>
  <si>
    <t>0001146</t>
  </si>
  <si>
    <t>0001147</t>
  </si>
  <si>
    <t>0001148</t>
  </si>
  <si>
    <t>0001149</t>
  </si>
  <si>
    <t>0001150</t>
  </si>
  <si>
    <t>0001151</t>
  </si>
  <si>
    <t>031-DDSC-DI</t>
  </si>
  <si>
    <t xml:space="preserve">MATERIAL DIDACTICO                                                                   </t>
  </si>
  <si>
    <t>000000164</t>
  </si>
  <si>
    <t>FABRICA GUAGUAKITS</t>
  </si>
  <si>
    <t>17925687047001</t>
  </si>
  <si>
    <t>030-DDSC-DI</t>
  </si>
  <si>
    <t>8..4.01.03</t>
  </si>
  <si>
    <t>000000167</t>
  </si>
  <si>
    <t>004-CCPD</t>
  </si>
  <si>
    <t>CONCEJO CANTONAL DE PROTECCIÓN DE DERECHOS</t>
  </si>
  <si>
    <t>0000165</t>
  </si>
  <si>
    <t>SALINAS CALLE FRANKLIN PATRICIO</t>
  </si>
  <si>
    <t>0104190269001</t>
  </si>
  <si>
    <t>081-DDSC-JC</t>
  </si>
  <si>
    <t>ALQUILER DE SONIDO AEREO</t>
  </si>
  <si>
    <t>000027</t>
  </si>
  <si>
    <t>ASTUDILLO FAJARDO ÁNGEL ORLANDO</t>
  </si>
  <si>
    <t>´022</t>
  </si>
  <si>
    <t>DDSC-CDCDI-PCD</t>
  </si>
  <si>
    <t>ADQ. DE MAQUINARIA Y EQUIPO</t>
  </si>
  <si>
    <t>IMPLEMENTACIÓN DEL TALLER DEL CDCDI-PCD</t>
  </si>
  <si>
    <t>0000223</t>
  </si>
  <si>
    <t>´026</t>
  </si>
  <si>
    <t>ADQ. DE MATERIALES DE CONSTRUCCIÓN</t>
  </si>
  <si>
    <t>0000224</t>
  </si>
  <si>
    <t>SESIÓN DEL CCPD</t>
  </si>
  <si>
    <t>0000060</t>
  </si>
  <si>
    <t>ADQ. DE MATERIALES DE ASEO</t>
  </si>
  <si>
    <t>AREAS DE DESARROLLO SOCIAL</t>
  </si>
  <si>
    <t>000019424</t>
  </si>
  <si>
    <t>´030</t>
  </si>
  <si>
    <t>ADQ. DE MOBILIARIO</t>
  </si>
  <si>
    <t>CIBV SEMILLITAS Y DALIAS</t>
  </si>
  <si>
    <t>000000266</t>
  </si>
  <si>
    <t>JORGE FLORES CAMPOVERDE</t>
  </si>
  <si>
    <t>0904077468001</t>
  </si>
  <si>
    <t>DDSC-CGJPII</t>
  </si>
  <si>
    <t>ADQ. MATERIAL DIDACTICO</t>
  </si>
  <si>
    <t>0011825-11828</t>
  </si>
  <si>
    <t>CAMPOVERDE PUGA LIDA XIMENA</t>
  </si>
  <si>
    <t>0104136361001</t>
  </si>
  <si>
    <t>´031</t>
  </si>
  <si>
    <t>7.3.15.12</t>
  </si>
  <si>
    <t>ADQ. DE SEMOVIENTES</t>
  </si>
  <si>
    <t>ASOC SOL NACIENTE Y MOYA ALTO DE JIMA</t>
  </si>
  <si>
    <t>0000056</t>
  </si>
  <si>
    <t>TELLO PUENTE MAYRA ALEXANDRA</t>
  </si>
  <si>
    <t>0302098074001</t>
  </si>
  <si>
    <t>´005</t>
  </si>
  <si>
    <t>EVENTO SOLSTICIO CHOBSHI</t>
  </si>
  <si>
    <t>000000451</t>
  </si>
  <si>
    <t>RAMON TINOCO ALONSO WOVANI</t>
  </si>
  <si>
    <t>1714529128001</t>
  </si>
  <si>
    <t>´090</t>
  </si>
  <si>
    <t>USUARIOS DEL CENTRO DIURNO PARA PCD</t>
  </si>
  <si>
    <t>0003314</t>
  </si>
  <si>
    <t>FERNANDTOURS CIA. LTDA.</t>
  </si>
  <si>
    <t>0190326608001</t>
  </si>
  <si>
    <t>´043</t>
  </si>
  <si>
    <t>7.7.02.01</t>
  </si>
  <si>
    <t>SERVICIO DE RASTREO SATELITAL</t>
  </si>
  <si>
    <t>VEHICULOS DEL GADMS</t>
  </si>
  <si>
    <t>001-999</t>
  </si>
  <si>
    <t>000000018</t>
  </si>
  <si>
    <t>OMNILOGIK CONTROL INTELIGENTE</t>
  </si>
  <si>
    <t>0190380009001</t>
  </si>
  <si>
    <t>0004169</t>
  </si>
  <si>
    <t>052</t>
  </si>
  <si>
    <t xml:space="preserve"> EQUIPO MOTORIZADO DEL GADMS (MES 07/2017)</t>
  </si>
  <si>
    <t>0000675</t>
  </si>
  <si>
    <t>047/017</t>
  </si>
  <si>
    <t>3.1.1/711</t>
  </si>
  <si>
    <t>7.3.08.04 / 53.02.04</t>
  </si>
  <si>
    <t>DVM / GELFP</t>
  </si>
  <si>
    <t>MATERIAL INFORMATIVO</t>
  </si>
  <si>
    <t>DIRECCION DE VIALIDAD/ EVENTOS CULTURALES</t>
  </si>
  <si>
    <t>0000180</t>
  </si>
  <si>
    <t>GRIJALVA CARABAJO GIOVANNY FERNANDO</t>
  </si>
  <si>
    <t>0302266606001</t>
  </si>
  <si>
    <t>´050</t>
  </si>
  <si>
    <t>EQUIPO MOTORIZADO DEL GADS (MES 07/2017)</t>
  </si>
  <si>
    <t>000006622</t>
  </si>
  <si>
    <t>007-008-CCPD</t>
  </si>
  <si>
    <t>0000167</t>
  </si>
  <si>
    <t>059</t>
  </si>
  <si>
    <t>0001211</t>
  </si>
  <si>
    <t>045</t>
  </si>
  <si>
    <t>TRABAJOS VARIOS EN LA PARROQUIA DE GUEL Y OTROS</t>
  </si>
  <si>
    <t>000000363</t>
  </si>
  <si>
    <t>0044169</t>
  </si>
  <si>
    <t>FLORES HIDALGO MARIA TERESA</t>
  </si>
  <si>
    <t>0100692011001</t>
  </si>
  <si>
    <t>´085</t>
  </si>
  <si>
    <t>CIBV SEMILLITAS SIGSIG (07/2017)</t>
  </si>
  <si>
    <t>0000160</t>
  </si>
  <si>
    <t>CIBV LAS DALIAS DE SAN JOSE DE RARANGA (07/2017)</t>
  </si>
  <si>
    <t>0000138</t>
  </si>
  <si>
    <t>086</t>
  </si>
  <si>
    <t>0001075/1077</t>
  </si>
  <si>
    <t>043-046</t>
  </si>
  <si>
    <t>7.3.02.05.12</t>
  </si>
  <si>
    <t>JORNADAS DEPORTIVAS VACACIONALES</t>
  </si>
  <si>
    <t>0004177</t>
  </si>
  <si>
    <t>ADQ. CARPAR</t>
  </si>
  <si>
    <t>008-001</t>
  </si>
  <si>
    <t>0000121522</t>
  </si>
  <si>
    <t>TAPICARPAS</t>
  </si>
  <si>
    <t>1600118499001</t>
  </si>
  <si>
    <t>030-DIBA</t>
  </si>
  <si>
    <t>MATERIALES AGUA POTABLE</t>
  </si>
  <si>
    <t>SECTOR JASACAY</t>
  </si>
  <si>
    <t>0005226</t>
  </si>
  <si>
    <t>0001160</t>
  </si>
  <si>
    <t>0001161</t>
  </si>
  <si>
    <t>0001162</t>
  </si>
  <si>
    <t>0001163</t>
  </si>
  <si>
    <t>0001164</t>
  </si>
  <si>
    <t>0001165</t>
  </si>
  <si>
    <t>0001166</t>
  </si>
  <si>
    <t>7.3.15.15</t>
  </si>
  <si>
    <t>DVM-PJ</t>
  </si>
  <si>
    <t>ADQUISICIÓN DE PLANTAS</t>
  </si>
  <si>
    <t>00000856</t>
  </si>
  <si>
    <t>BANEGAS ULLOA ANGELICA MARIA</t>
  </si>
  <si>
    <t>0104797741001</t>
  </si>
  <si>
    <t>ALQUILER DE BUSETA</t>
  </si>
  <si>
    <t>TRANSPORTE PRODUCTORES AGROECOLÓGICOS RUTA SAN BARTOLO -NABON -VICEVERSA</t>
  </si>
  <si>
    <t>0000526</t>
  </si>
  <si>
    <t>PLASENCIA SALAZRA LUIS GONZALO</t>
  </si>
  <si>
    <t>0103295994001</t>
  </si>
  <si>
    <t>007166</t>
  </si>
  <si>
    <t>ELABORACIÓN DE  INVITACIONES</t>
  </si>
  <si>
    <t>000000206</t>
  </si>
  <si>
    <t>´087</t>
  </si>
  <si>
    <t>PROYECTO CETI COMUNIDADES DE SARAR Y BUENA VISTA-LUDO (07/2017)</t>
  </si>
  <si>
    <t>0000005</t>
  </si>
  <si>
    <t>PROYECTO CETI-COMUNIDAD DE VIRGEN DE LAS AGUAS DE SAN JOSE DE RARANGA (07/2017)</t>
  </si>
  <si>
    <t>056</t>
  </si>
  <si>
    <t>000003514</t>
  </si>
  <si>
    <t>050</t>
  </si>
  <si>
    <t>000003266</t>
  </si>
  <si>
    <t>TRANSPORTE PRODUCTORES AGROECOLÓGICOS RUTA LA DOLOROSA- LUDO CENTRO-SERRAG -NABON -VICEVERSA</t>
  </si>
  <si>
    <t>000000111</t>
  </si>
  <si>
    <t>CARCHI FERNANDEZ JOSE VICENTE</t>
  </si>
  <si>
    <t>0701254351001</t>
  </si>
  <si>
    <t>079</t>
  </si>
  <si>
    <t>JORNADAS DEPORTIVAS DE TRANSPORTE DE SIGSIG COPA CONDUCTOR 2017</t>
  </si>
  <si>
    <t>000000380</t>
  </si>
  <si>
    <t>ESCUELA SAN VICENTE DE GULASHI - JIMA</t>
  </si>
  <si>
    <t>0000230</t>
  </si>
  <si>
    <t>SAP.BAYAZHUN - ZHOTOR</t>
  </si>
  <si>
    <t>0000231</t>
  </si>
  <si>
    <t>´024</t>
  </si>
  <si>
    <t>7.3.08.20</t>
  </si>
  <si>
    <t>DDSC-CD-PCD</t>
  </si>
  <si>
    <t>ADQ. DE MENAJE DE COCINA</t>
  </si>
  <si>
    <t>IMPLEMENTACIÓN DE PRETALLERES DEL CDCDI-PCD</t>
  </si>
  <si>
    <t>00002985</t>
  </si>
  <si>
    <t>REINOSO BRITO FABIAN FERNANDO</t>
  </si>
  <si>
    <t>0102152386001</t>
  </si>
  <si>
    <t>´059/039</t>
  </si>
  <si>
    <t>ADQ. DE ESCOBAS</t>
  </si>
  <si>
    <t>DESOCHOS SOLIDOS /CEMENTERIO</t>
  </si>
  <si>
    <t>0005351</t>
  </si>
  <si>
    <t>SINCHI SIAVICHAY LUIS GONZALO</t>
  </si>
  <si>
    <t>0100032093001</t>
  </si>
  <si>
    <t>ADQ. DE MASETEADORA Y HORMAS DE SOMBREROS</t>
  </si>
  <si>
    <t>ASOCIACIÓN DE ARTESANAS "NUEVA ESPERANZA"</t>
  </si>
  <si>
    <t>0000054</t>
  </si>
  <si>
    <t>ZHUIN CHUYA JOSE ALFREDO</t>
  </si>
  <si>
    <t>0103962304001</t>
  </si>
  <si>
    <t>093</t>
  </si>
  <si>
    <t>CONTRATACIÓN BANDA DE PUIEBLO</t>
  </si>
  <si>
    <t>PREGON E INAUGURACIÓN DE LAS JORNADAS DEPORTIVAS VACACIONALES DE SÍGSIG</t>
  </si>
  <si>
    <t>00000280</t>
  </si>
  <si>
    <t>BUENO LEON ÁNGEL OSWALDO</t>
  </si>
  <si>
    <t>0103492633001</t>
  </si>
  <si>
    <t>CIBV LAS DALIAS DE SAN JOS DE RARANGA</t>
  </si>
  <si>
    <t>000003692</t>
  </si>
  <si>
    <t>SANCHEZ DELGADO SERGIO OSWALDO</t>
  </si>
  <si>
    <t>0101485456001</t>
  </si>
  <si>
    <t>0000127</t>
  </si>
  <si>
    <t>TRANSPORTE RUTAS DEL SABER</t>
  </si>
  <si>
    <t>0190346013001</t>
  </si>
  <si>
    <t>ADQ. EQUIPOS - AGUA</t>
  </si>
  <si>
    <t>COMUNIDAD DE ZHUZHO - SIGSIG</t>
  </si>
  <si>
    <t>0000201</t>
  </si>
  <si>
    <t>ROPA DE TRABAJO</t>
  </si>
  <si>
    <t>0001080</t>
  </si>
  <si>
    <t>TELLO SARMIENTO MARTHA CARMELA</t>
  </si>
  <si>
    <t>0103928644001</t>
  </si>
  <si>
    <t>016</t>
  </si>
  <si>
    <t>PIE DE CRIA DE CUYES</t>
  </si>
  <si>
    <t>ASOC. PRODUCTORES SAN PEDRO</t>
  </si>
  <si>
    <t>000012905</t>
  </si>
  <si>
    <t>SARMIENTO PESANTEZ RICHARD ALFONSO (AQUAQUIMICA)</t>
  </si>
  <si>
    <t>0704544998001</t>
  </si>
  <si>
    <t>TRABAJOS -SAP Y ALCANTAR., LIMPIEZA DE SUMIDEROS CENTRO CANTONAL</t>
  </si>
  <si>
    <t>000000364</t>
  </si>
  <si>
    <t>076</t>
  </si>
  <si>
    <t>7.3.02.05.13</t>
  </si>
  <si>
    <t>SELECCIÓN DE DEPORTISTAS DE LA UES</t>
  </si>
  <si>
    <t>0000128</t>
  </si>
  <si>
    <t xml:space="preserve">MANTENIMIENTO (LAVADAS) </t>
  </si>
  <si>
    <t>MAQUINARIA Y VEHÍCULOS</t>
  </si>
  <si>
    <t>0000248</t>
  </si>
  <si>
    <t>VASQUEZ VASQUEZ ZOILA LUCILA</t>
  </si>
  <si>
    <t>0702964099001</t>
  </si>
  <si>
    <t>´066</t>
  </si>
  <si>
    <t>EQUIPO MOTORIZADO DEL GADS (MES 09/2017)</t>
  </si>
  <si>
    <t>002-018</t>
  </si>
  <si>
    <t>000000011</t>
  </si>
  <si>
    <t>RE-OA-GADMS-008-2017</t>
  </si>
  <si>
    <r>
      <t>“</t>
    </r>
    <r>
      <rPr>
        <sz val="8"/>
        <color theme="1"/>
        <rFont val="Arial Narrow"/>
        <family val="2"/>
      </rPr>
      <t>CONTRATACION DEL ARTISTA INTERNACIONAL ALBERTO PLAZA PARA EL EVENTO PEÑA ARTISTICAS DE LAS JORNADAS DEPORTIVAS VACACIONALES 2017 DEL CANTON SIGSIG, PROVINCIA DEL AZUAY”</t>
    </r>
  </si>
  <si>
    <t>REQ. 103-DDSC-JC</t>
  </si>
  <si>
    <t>01 DIA</t>
  </si>
  <si>
    <t>RE-OA-GADMS-009-2017</t>
  </si>
  <si>
    <t xml:space="preserve">01 DIA </t>
  </si>
  <si>
    <t>REQ. 107 y 108-DDSC-JC</t>
  </si>
  <si>
    <r>
      <t>“</t>
    </r>
    <r>
      <rPr>
        <sz val="8"/>
        <color theme="1"/>
        <rFont val="Arial Narrow"/>
        <family val="2"/>
      </rPr>
      <t>CONTRATACION DEL ARTISTA YO ME LLAMO ROMEO SANTOS Y  DE LA ORQUESTA LOS FABULOSOS  PARA LA CLAUSURA JORNADAS DEPORTIVAS VACACIONALES 2017 DEL CANTON SIGSIG, PROVINCIA DEL AZUAY”</t>
    </r>
  </si>
  <si>
    <t>RE-OA-GADMS-010-2017</t>
  </si>
  <si>
    <t>CONTRATACION DE ARTISTAS PARA EL DESARROLLO DEL EVENTO “RESCATE, FOMENTO Y DIFUSION DE LA DECLARATORIA DE SIGSIG COMO PATRIMONIO CULTURAL DEL ECUADOR Y SU PARROQUIA JIMA DEL CANTON SIGSIG, PROVINCIA DEL AZUAY</t>
  </si>
  <si>
    <t>121-DDSC-JC</t>
  </si>
  <si>
    <t>SIE-B-GADMS-005-2017</t>
  </si>
  <si>
    <t>ADQUISICION DE SUMINISTROS DE IMPRESIÓN DE LAS IMRPESORAS Y COPIADORAS DE LAS DIFERENTES DEPENDENCIAS DEL GOBIERNO AUTONOMO DESCENTRALIZADO MUNICIPAL DE SIGSIG, PROVINCIA DEL AZUAY</t>
  </si>
  <si>
    <t>006-DTH / 002-DF / 002-DF-UC / 002-DF-CP / 001-DF-UB / 008-DJ / 005-DDSC / 009-DVM / 001-DPCUE-CM / 009-DPCUE / 015-DNM / 007-DIBA / 002-DRP / 004-JCPD / 003-CCPD / 001-GELFP / 003-GELFP / 003-DF-UR / 004-DF-AI</t>
  </si>
  <si>
    <t>111 / 121 / / 131 / 211 / 311 / 312 / 313 / 411 / 511 / 611 / 711</t>
  </si>
  <si>
    <t>7.3.08.07 / 5.3.08.07</t>
  </si>
  <si>
    <t xml:space="preserve">UNIDADES DEL GAD MUNICIPAL DE SIGSIG </t>
  </si>
  <si>
    <t>TONERPLUSS S.A</t>
  </si>
  <si>
    <t>01792775671001</t>
  </si>
  <si>
    <t>SIE-S-GADMS-006-2017</t>
  </si>
  <si>
    <t>CONTRATACION DEL SERVICIO DE ARBITRAJE y PLANILLAJE PARA EL DESARROLLO DEL EVENO DEPORTIVO INTERCOMUNIDADES SIGSIG PROVINCIA DEL AZUAY</t>
  </si>
  <si>
    <t>REQ. 111-JC-DDS</t>
  </si>
  <si>
    <t xml:space="preserve">109 DIAS </t>
  </si>
  <si>
    <t xml:space="preserve">CAMPOVERDE CHACON PAULA CAMILA </t>
  </si>
  <si>
    <t>0105531164001</t>
  </si>
  <si>
    <t>SIE-B-GADMS-008-2017</t>
  </si>
  <si>
    <t>Adquisición e Instalación de Juegos Infantiles en Madera Inmunizada para la Playa de Zhingate del Cantón Sígsig, Provincia del Azuay</t>
  </si>
  <si>
    <t>Req. 006-DDUE</t>
  </si>
  <si>
    <t>7.5.01.07.01.253</t>
  </si>
  <si>
    <t xml:space="preserve">DIRECCION DUE </t>
  </si>
  <si>
    <t>INDUSTRIAS SANCHEZ Y FISER "SICHER"</t>
  </si>
  <si>
    <t>01792434130001</t>
  </si>
  <si>
    <t xml:space="preserve">7.3.02.05.01 </t>
  </si>
  <si>
    <t>7.3.02.05.01  / 7.3.02.05.18</t>
  </si>
  <si>
    <t xml:space="preserve">7.3.02.05.09 </t>
  </si>
  <si>
    <t xml:space="preserve">7.3.02.05.15  </t>
  </si>
  <si>
    <t>CATE -GADS-MS-024-2017</t>
  </si>
  <si>
    <t>050-DDSC-CGJPII</t>
  </si>
  <si>
    <t>CENTRO GERONTOLÓGICO JUAN PABLO II</t>
  </si>
  <si>
    <t>ADULTOS/AS QUE ASISTEN AL CENTRO GERONTOLOGICO JUAN PABLO II</t>
  </si>
  <si>
    <t>LABORATORIOS ACFARMA S.A.</t>
  </si>
  <si>
    <t>20347268683001</t>
  </si>
  <si>
    <t>CATE -GADS-MS-025-2017</t>
  </si>
  <si>
    <t>048-DDSC-CGJPII</t>
  </si>
  <si>
    <t>12/10/20172</t>
  </si>
  <si>
    <t>TECNOQUIMICAS DEL ECUADOR S.A.</t>
  </si>
  <si>
    <t>1791359372001</t>
  </si>
  <si>
    <t>CATE -GADS-MS-027-2017</t>
  </si>
  <si>
    <t>015-DDUE-CM</t>
  </si>
  <si>
    <t>CEMENTERIO MUNICI´PAL</t>
  </si>
  <si>
    <t>IMTECPLAST CIA. LTDA</t>
  </si>
  <si>
    <t>TALENTO HUMANO</t>
  </si>
  <si>
    <t>1792235111001</t>
  </si>
  <si>
    <t>CATE -GADS-MS-029-2017</t>
  </si>
  <si>
    <t>UNIFORMES PERSONAL MASCULINO</t>
  </si>
  <si>
    <t>CATE -GADS-MS-028-2017</t>
  </si>
  <si>
    <t>TECINTEC S.A.</t>
  </si>
  <si>
    <t>063DDSC-JC</t>
  </si>
  <si>
    <t>ESCUELA FRANCISCO CISNEROS DE LA COMUNIDAD DE CHACOPAMBA</t>
  </si>
  <si>
    <t>1792376165001</t>
  </si>
  <si>
    <t>CATE -GADS-MS-030-2017</t>
  </si>
  <si>
    <t>SUMINISTROS DE OFICINA</t>
  </si>
  <si>
    <t>065-067-DDSC</t>
  </si>
  <si>
    <t>BENEFICIARIOS DE LOS PROYECTOS CETI - PCD</t>
  </si>
  <si>
    <t>COGECOMSA S.A</t>
  </si>
  <si>
    <t>ZAMBRANO BAZURTO JUAN PABLO</t>
  </si>
  <si>
    <t>1722516513001</t>
  </si>
  <si>
    <t>CATE -GADS-MS-031-2017</t>
  </si>
  <si>
    <t>ROPA DE TRABAJO PRESONAL OBRERO DE LA  RECOLECCIÓN</t>
  </si>
  <si>
    <t>010-DTH</t>
  </si>
  <si>
    <t>OBREROS RECOLECCION DE BASURA</t>
  </si>
  <si>
    <t>CRIOLLO CORDOVA VICTOR IVAN</t>
  </si>
  <si>
    <t>1802734705001</t>
  </si>
  <si>
    <t>PEREZ JORGE ANTONIO</t>
  </si>
  <si>
    <t>1801629120001</t>
  </si>
  <si>
    <t>URGILES RAMOS MARIA LEONOR</t>
  </si>
  <si>
    <t>0101375772001</t>
  </si>
  <si>
    <t>007232</t>
  </si>
  <si>
    <t>065</t>
  </si>
  <si>
    <t xml:space="preserve"> EQUIPO MOTORIZADO DEL GADMS (MES 09/2017)</t>
  </si>
  <si>
    <t>0000682-684</t>
  </si>
  <si>
    <t>PUBLICIDAD</t>
  </si>
  <si>
    <t>EVENTO CULTURAL SOLSTICIO CHOBSHI/2017</t>
  </si>
  <si>
    <t>0001138</t>
  </si>
  <si>
    <t>SAMANIEGO PESANTEZ FLAVIO HERNAN</t>
  </si>
  <si>
    <t>0103271219001</t>
  </si>
  <si>
    <t>EVENTO CULTURAL ENCUENTRO DE COMUNAS EN ZHIPTA/2017</t>
  </si>
  <si>
    <t>0001139</t>
  </si>
  <si>
    <t>103</t>
  </si>
  <si>
    <t>FUEGOS ARTIFICIALES</t>
  </si>
  <si>
    <t>INAUGURACIÓN JORNADAS DEPORTIVAS VACACIONALES 2017</t>
  </si>
  <si>
    <t>0004002</t>
  </si>
  <si>
    <t>SALINAS SAGBAY ROSA MERCEDES</t>
  </si>
  <si>
    <t>INSUMOS QUIMICOS</t>
  </si>
  <si>
    <t>COMUNIDAD DE ZHOTOR</t>
  </si>
  <si>
    <t>0003113</t>
  </si>
  <si>
    <t>GALARZA ORTUÑO LESLIE IRENE</t>
  </si>
  <si>
    <t>0105002729001</t>
  </si>
  <si>
    <t>068</t>
  </si>
  <si>
    <t>MAQUINA BOBCAT</t>
  </si>
  <si>
    <t>007-004</t>
  </si>
  <si>
    <t>000002107</t>
  </si>
  <si>
    <t>RYC S.A.</t>
  </si>
  <si>
    <t>0990026394001</t>
  </si>
  <si>
    <t>8.4.01.06</t>
  </si>
  <si>
    <t>DDUE-CM</t>
  </si>
  <si>
    <t>HERRAMIENTAS PARA FAENAMIENTO</t>
  </si>
  <si>
    <t>CAMAL MUNICIPAL</t>
  </si>
  <si>
    <t>000000154</t>
  </si>
  <si>
    <t>IMPROSERVICE CIA. LTDA</t>
  </si>
  <si>
    <t>REFRIGERIOS DE LARGA DURACIÓN</t>
  </si>
  <si>
    <t>000036571</t>
  </si>
  <si>
    <t>DDUE-AMM</t>
  </si>
  <si>
    <t>SERVICIO DE MANEJO INTEGRAL DE PLAGAS</t>
  </si>
  <si>
    <t>0003310</t>
  </si>
  <si>
    <t>23.A</t>
  </si>
  <si>
    <t>ARRIENDO PARQUEADERO</t>
  </si>
  <si>
    <t xml:space="preserve">VEHÍCULOS Y MAQUINADIA </t>
  </si>
  <si>
    <t>0000058</t>
  </si>
  <si>
    <t>ROMAN LOPEZ GLADYS ORFA</t>
  </si>
  <si>
    <t>099</t>
  </si>
  <si>
    <t>AFICHES PROMOCIONALES</t>
  </si>
  <si>
    <t>DIFUSIÓN DE LAS JORNADAS DEPORTIVAS VACACIONALES</t>
  </si>
  <si>
    <t>0020024</t>
  </si>
  <si>
    <t>ORTEGA PESANTEZ EFREN GERARDO</t>
  </si>
  <si>
    <t>0101040509001</t>
  </si>
  <si>
    <t>014/006/054</t>
  </si>
  <si>
    <t>1.2.1/7.1.1/  3.1.1</t>
  </si>
  <si>
    <t>5.3.08.07                   7.3.08.07</t>
  </si>
  <si>
    <t>DF/GELFP/DVM</t>
  </si>
  <si>
    <t>TONERS</t>
  </si>
  <si>
    <t>UNIDADES REQUIRIENTES</t>
  </si>
  <si>
    <t>000006660</t>
  </si>
  <si>
    <t>SERVICIOS Y COMERCIO OFFICEOUTLET CIA, LTDA.</t>
  </si>
  <si>
    <t>7.3.02.05.09</t>
  </si>
  <si>
    <t>ELENCO DE BALET NACIONAL POR LOS 15 AÑOS DE PATRIMONIO</t>
  </si>
  <si>
    <t>00001625</t>
  </si>
  <si>
    <t>GUAMAN SIGUENZA ROSA ANGELITA</t>
  </si>
  <si>
    <t>0104540364001</t>
  </si>
  <si>
    <t>SULFATO DE ALUMINIO</t>
  </si>
  <si>
    <t>007257</t>
  </si>
  <si>
    <t>007258</t>
  </si>
  <si>
    <t>PLACAS DE RECONOCIMIENTO</t>
  </si>
  <si>
    <t>PERSONAS E INSTITUCIONES QUE HAN CONSERVADO Y DIFUNDIDO EL PATRIMONIO</t>
  </si>
  <si>
    <t>0000094162</t>
  </si>
  <si>
    <t>PUBLICACIÓN</t>
  </si>
  <si>
    <t>EXPROPIACIÓN TERRENO  EN CHOBSHI</t>
  </si>
  <si>
    <t>0001378</t>
  </si>
  <si>
    <t>PEREZ ORTEGA AURIO SIMON</t>
  </si>
  <si>
    <t>1103508899001</t>
  </si>
  <si>
    <t>058</t>
  </si>
  <si>
    <t>00003442</t>
  </si>
  <si>
    <t>061</t>
  </si>
  <si>
    <t>00003443</t>
  </si>
  <si>
    <t>7.3.02.03</t>
  </si>
  <si>
    <t>RECARGAS EXTINTORES</t>
  </si>
  <si>
    <t>000005627</t>
  </si>
  <si>
    <t>ZUÑIGA RON JESSICA FERNANDA</t>
  </si>
  <si>
    <t>0104260138001</t>
  </si>
  <si>
    <t>EQUIPO MOTORIZADO DEL GADS (MES 10/2017)</t>
  </si>
  <si>
    <t>000000029</t>
  </si>
  <si>
    <t>070</t>
  </si>
  <si>
    <t xml:space="preserve"> EQUIPO MOTORIZADO DEL GADMS (MES 10/2017)</t>
  </si>
  <si>
    <t>0000692</t>
  </si>
  <si>
    <t>069</t>
  </si>
  <si>
    <t>7.3.02.12</t>
  </si>
  <si>
    <t>SERVICIOS DE LABORATORIO-ANALISIS DE SUELO</t>
  </si>
  <si>
    <t>0001223</t>
  </si>
  <si>
    <t>PESANTEZ LARRIVA NESTOR RODRIGO</t>
  </si>
  <si>
    <t>0103148268001</t>
  </si>
  <si>
    <t>133</t>
  </si>
  <si>
    <t>ANIVERSARIO PATRIMONIO DE SIGSIG</t>
  </si>
  <si>
    <t>00000283</t>
  </si>
  <si>
    <t>7.3.08.27</t>
  </si>
  <si>
    <t>UNIFORMES DEPORTIVOS</t>
  </si>
  <si>
    <t>INTEGRANTES DE LA SELECCIÓN DEL GADMS</t>
  </si>
  <si>
    <t>000001393</t>
  </si>
  <si>
    <t>RODEPORT CIA. LTDA.</t>
  </si>
  <si>
    <t>0190426912001</t>
  </si>
  <si>
    <t>007293</t>
  </si>
  <si>
    <t>130</t>
  </si>
  <si>
    <t>7.3.05.05</t>
  </si>
  <si>
    <t>DELEGACIONES DE LAS PARROQUIAS PARA EL DESFILE CIVICO POR LA DECLARATORIA  DE PATRIMONIO</t>
  </si>
  <si>
    <t>0000992</t>
  </si>
  <si>
    <t>REVISTA JORNADAS DEPORTIVAS VANACIONALES</t>
  </si>
  <si>
    <t>0001387</t>
  </si>
  <si>
    <t>7.5.01.02.01</t>
  </si>
  <si>
    <t>ADQ. DE GEOMEMBRANA</t>
  </si>
  <si>
    <t>RESERVORIO AGUA DE RIEGO- ZHUMA PUNTA CORRAL - JIMA</t>
  </si>
  <si>
    <t>000001249</t>
  </si>
  <si>
    <t>PIVALTEC S.A.</t>
  </si>
  <si>
    <t>1790825280001</t>
  </si>
  <si>
    <t>TRANSPORTE PRODUCTORES AGROECOLÓGICOS RUTA SIGSIG CENTRO -NABON -VICEVERSA</t>
  </si>
  <si>
    <t>00000326</t>
  </si>
  <si>
    <t>066</t>
  </si>
  <si>
    <t>ADQ. JUGUETES DIDACTICOS</t>
  </si>
  <si>
    <t>CENTROS INFANTILES DEL BUEN VIVIR</t>
  </si>
  <si>
    <t>007-922</t>
  </si>
  <si>
    <t>000169201</t>
  </si>
  <si>
    <t>GERARDO ORTIZ E HIJOS CIA. LTDA</t>
  </si>
  <si>
    <t>0190072002001</t>
  </si>
  <si>
    <t>ASISTENTES EN EL PROGRAMA POR LA DECLARATORIA DE PATRIMONIO A SIGSIG</t>
  </si>
  <si>
    <t>023</t>
  </si>
  <si>
    <t>0001117</t>
  </si>
  <si>
    <t>020</t>
  </si>
  <si>
    <t>INVITACIÓN PARA QUE INSCRIBAN A LOS NIÑOS EN EL CIBV</t>
  </si>
  <si>
    <t>000016044</t>
  </si>
  <si>
    <t>0000997</t>
  </si>
  <si>
    <t>00003448</t>
  </si>
  <si>
    <t>000041801</t>
  </si>
  <si>
    <t>´072</t>
  </si>
  <si>
    <t>EQUIPO MOTORIZADO DEL GADS (MES 11/2017)</t>
  </si>
  <si>
    <t>000000042</t>
  </si>
  <si>
    <t>7.3.04.20</t>
  </si>
  <si>
    <t xml:space="preserve">MANTENIMIENTO GENERAL Y REPARACIÓN </t>
  </si>
  <si>
    <t xml:space="preserve"> DEL CUARTO FRIO DE LAS TERCENAS MUNICIPALES</t>
  </si>
  <si>
    <t>0003068</t>
  </si>
  <si>
    <t>COMERCIAL FABIAN REINOSO</t>
  </si>
  <si>
    <t>010215238600</t>
  </si>
  <si>
    <t>ADQUISICIÓN DE IMPLEMENTOS</t>
  </si>
  <si>
    <t>PARA MANTENIMIENTO DEL CUARTO FRIO DE LAS TERCENAS MUNICIPALES</t>
  </si>
  <si>
    <t>0003069</t>
  </si>
  <si>
    <t>´126</t>
  </si>
  <si>
    <t>SERVICIO DE HOSPEDAJE</t>
  </si>
  <si>
    <t>PARA EL ELENCO DE BALLET NACIONAL</t>
  </si>
  <si>
    <t>0003062</t>
  </si>
  <si>
    <t>CENTRO DE CONVENCIONES BAGUANCHI CIA. LTDA.</t>
  </si>
  <si>
    <t>0190372278001</t>
  </si>
  <si>
    <t>´129</t>
  </si>
  <si>
    <t>PROYECTO CETI COMUNIDADES DE SARAR Y BUENA VISTA-LUDO (11/2017)</t>
  </si>
  <si>
    <t>0000012</t>
  </si>
  <si>
    <t>PROYECTO CETI-COMUNIDAD DE VIRGEN DE LAS AGUAS DE SAN JOSE DE RARANGA (11/2017)</t>
  </si>
  <si>
    <t>0000059</t>
  </si>
  <si>
    <t>´127</t>
  </si>
  <si>
    <t>CIBV SEMILLITAS SIGSIG (11/2017)</t>
  </si>
  <si>
    <t>0000166</t>
  </si>
  <si>
    <t>CIBV LAS DALIAS DE SAN JOSE DE RARANGA (11/2017)</t>
  </si>
  <si>
    <t>0000181</t>
  </si>
  <si>
    <t>128</t>
  </si>
  <si>
    <t>0001122/1123</t>
  </si>
  <si>
    <t>TRASLADO ESTUDIANTES DEL CONSERVATORIO JOSE MARIA RODRIGUEZ</t>
  </si>
  <si>
    <t>000002634</t>
  </si>
  <si>
    <t>AUTORIDADES E INVITADOS POR FESTIVIDADES DE PATRIMONIO</t>
  </si>
  <si>
    <t>0000062</t>
  </si>
  <si>
    <t>MANTENIMIENTO BOBCAT</t>
  </si>
  <si>
    <t>DIRECCION DE VIALIDAD</t>
  </si>
  <si>
    <t>´0001026</t>
  </si>
  <si>
    <t>ADULTOS/AS CENTRO GERONTOLOGICO JUAN PABLO II</t>
  </si>
  <si>
    <t>001-001-</t>
  </si>
  <si>
    <t>1262/1263/1264/1266/1267/1268/1270</t>
  </si>
  <si>
    <t>LONAS</t>
  </si>
  <si>
    <t>CONSEJO CANTONAL DE PROTECCION DE DERECHOS</t>
  </si>
  <si>
    <t>0000191</t>
  </si>
  <si>
    <t>VADE DECORACION</t>
  </si>
  <si>
    <t>013</t>
  </si>
  <si>
    <t>REGLAS</t>
  </si>
  <si>
    <t>0000192</t>
  </si>
  <si>
    <t>DDSC- JF</t>
  </si>
  <si>
    <t>SONIDO AEREO COMPLETO</t>
  </si>
  <si>
    <t>PAROQUIA JIMA</t>
  </si>
  <si>
    <t>´000000053</t>
  </si>
  <si>
    <t>VANEGAS QUINDE OMAR EMANUEL</t>
  </si>
  <si>
    <t>´0107122160001</t>
  </si>
  <si>
    <t>UNA IMPRESORA MULTIFUNCION Y UNA COMPUTADORA (PERFIL 2)</t>
  </si>
  <si>
    <t>´000005171</t>
  </si>
  <si>
    <t>EQUISUR TECNOLOGIA/SUMIISTROS</t>
  </si>
  <si>
    <t>´0105282925001</t>
  </si>
  <si>
    <t>GPELFP-ELFP</t>
  </si>
  <si>
    <t>CUÑAS PUBLICITARIAS</t>
  </si>
  <si>
    <t>PROPIETARIOS DE PREDIOS URBANOS Y RURALES</t>
  </si>
  <si>
    <t>´000016045</t>
  </si>
  <si>
    <t>´0102569993001</t>
  </si>
  <si>
    <t>´017</t>
  </si>
  <si>
    <t>1.3.1</t>
  </si>
  <si>
    <t>DJ</t>
  </si>
  <si>
    <t>PUBLICACIÓN RESOLUCIÓN n° 140-2017</t>
  </si>
  <si>
    <t>GESTION EJECUTIVO LEGISLATIVO</t>
  </si>
  <si>
    <t>001-107</t>
  </si>
  <si>
    <t>´000011791</t>
  </si>
  <si>
    <t>DIARIO EL MERCURIO</t>
  </si>
  <si>
    <t>´0190005151001</t>
  </si>
  <si>
    <t>´149</t>
  </si>
  <si>
    <t>7.3.02.05.14</t>
  </si>
  <si>
    <t>BANDA DE PUEBLO</t>
  </si>
  <si>
    <t>ENCENDIDO DE ARBOL DE NAVIDAD</t>
  </si>
  <si>
    <t>´00000284</t>
  </si>
  <si>
    <t>´0103492633001</t>
  </si>
  <si>
    <t>PUBLICACIÓN RESOLUCIÓN n° 134-2017</t>
  </si>
  <si>
    <t>´000011790</t>
  </si>
  <si>
    <t>´020</t>
  </si>
  <si>
    <t>PUBLICACIÓN RESOLUCIÓN n° 161-2017</t>
  </si>
  <si>
    <t>´000011801</t>
  </si>
  <si>
    <t>PUBLICACIÓN RESOLUCIÓN n° 162-2017</t>
  </si>
  <si>
    <t>´000011802</t>
  </si>
  <si>
    <t>´146</t>
  </si>
  <si>
    <t>´0001128</t>
  </si>
  <si>
    <t>´0103203709001</t>
  </si>
  <si>
    <t>´147</t>
  </si>
  <si>
    <t>´0001126</t>
  </si>
  <si>
    <t>´148</t>
  </si>
  <si>
    <t>PERSONAS CON DISCAPACIDAD Y FAMILIARES  RESPONSABLES DE SU CUIDADO</t>
  </si>
  <si>
    <t>000000163</t>
  </si>
  <si>
    <t>CONTRATACION DE DIVERSIONES Y ANIMACIÓN</t>
  </si>
  <si>
    <t>PARTICIPANTES EVENTOS NAVIDEÑOS/J DE CULTURA</t>
  </si>
  <si>
    <t>000001278</t>
  </si>
  <si>
    <t>GONZALEZ CORDERO BERTHA PATRICIA</t>
  </si>
  <si>
    <t>0102551561001</t>
  </si>
  <si>
    <t>CIBV SEMILLITAS SIGSIG (12/2017)</t>
  </si>
  <si>
    <t>CIBV LAS DALIAS DE SAN JOSE DE RARANGA (12/2017)</t>
  </si>
  <si>
    <t>0000182</t>
  </si>
  <si>
    <t>0001131/1132</t>
  </si>
  <si>
    <t>´142</t>
  </si>
  <si>
    <t>PROYECTO CETI COMUNIDADES DE SARAR Y BUENA VISTA-LUDO (12/2017)</t>
  </si>
  <si>
    <t>0000013</t>
  </si>
  <si>
    <t>PROYECTO CETI-COMUNIDAD DE VIRGEN DE LAS AGUAS DE SAN JOSE DE RARANGA (12/2017)</t>
  </si>
  <si>
    <t>0000061</t>
  </si>
  <si>
    <t>0001280</t>
  </si>
  <si>
    <t>0001281</t>
  </si>
  <si>
    <t>0001282</t>
  </si>
  <si>
    <t>0001283</t>
  </si>
  <si>
    <t>0001284</t>
  </si>
  <si>
    <t>0001285</t>
  </si>
  <si>
    <t>0001286</t>
  </si>
  <si>
    <t>RECARGAS  DE GAS</t>
  </si>
  <si>
    <t>0002111</t>
  </si>
  <si>
    <t>GRANDA AVILA MARCELOP FABIAN</t>
  </si>
  <si>
    <t>0105094866001</t>
  </si>
  <si>
    <t>074</t>
  </si>
  <si>
    <t>COMBUSTIBLE</t>
  </si>
  <si>
    <t>EQUIPO MOTORIZADO DEL GADMS</t>
  </si>
  <si>
    <t>002-018-</t>
  </si>
  <si>
    <t>000000055</t>
  </si>
  <si>
    <t>067</t>
  </si>
  <si>
    <t>0026629</t>
  </si>
  <si>
    <t>PINTURAS- GOMA</t>
  </si>
  <si>
    <t>0000311</t>
  </si>
  <si>
    <t>REPORTE DE INFIMAS CUANTIAS DEL 01 DE ENERO AL 30 DE DICIEMBRE DEL 2017</t>
  </si>
  <si>
    <t>136-DDSC-JC</t>
  </si>
  <si>
    <t>ABIM-GADMS008-2017</t>
  </si>
  <si>
    <t>SERVICIO DE ARRENDAMIENTO DE DOS LOCALES PARA LAS OFICINAS DE LA JEFATURA DE CULTURA, UN LOCAL PARA EL PUESTO DE INFORMACION TURISTICA y EL MUSEO DEL AREA DE CULTURA DEL GAD MUNICIPAL</t>
  </si>
  <si>
    <t xml:space="preserve">DEPARTAMENTO CULTURA </t>
  </si>
  <si>
    <t>03 MESES</t>
  </si>
  <si>
    <t>RE-OA-GADMS-012-2017</t>
  </si>
  <si>
    <t>RE-OA-GADMS-011-2017</t>
  </si>
  <si>
    <t>CONTRATACION DE ARTISTAS, ANIMADOR, SONIDO AEREO Y AMPLIFICACION PARA LOS DIFERENTES EVENTOS POR NAVIDAD Y FIN DE AÑO Y CLAUSURA DEL EVENTO DEPORTIVO INTERCOMUNIDADES 2017 EN DIFERENTES COMUNIDADES Y CENTRO CANTONAL DE SIGSIG, PROVINCIA DEL AZUAY</t>
  </si>
  <si>
    <t>CONTRATACION DEL ARTISTA CARLOS ANDRADE Y SU ORQUESTA Y SONIDO AEREO PARA LAS FIESTAS DE LA COMUNIDAD DE ZHUZHO DEL CANTÓN SIGSIG, PROVINCIA DEL AZUAY</t>
  </si>
  <si>
    <t>145-DDSC-JC</t>
  </si>
  <si>
    <t xml:space="preserve">7.3.02.05.18 </t>
  </si>
  <si>
    <t xml:space="preserve">COMUNIDAD ZHUZHO </t>
  </si>
  <si>
    <t>TOBAR DAUL PABLO LENIN</t>
  </si>
  <si>
    <t>0703280305001</t>
  </si>
  <si>
    <t>7.3.02.05.18 /  7.3.02.05.14 / 7.3.02.05.15</t>
  </si>
  <si>
    <t xml:space="preserve">COMUNIDADES CANTON SIGSIG </t>
  </si>
  <si>
    <t>SIE-S-GADMS-010-2017</t>
  </si>
  <si>
    <t>“CONTRATACION DE SERVICIOS DE ALQUILER DE UN CAMION Y UN RECOLECTOR DE DESECHOS SOLIDOS PARA EL CENTRO CANTONAL, PERIFERIA, COMUNIDADES Y PARROQUIAS DEL CANTON SIGSIG, PROVINCIA DEL AZUAY HASTA EL RELLENO SANITARIO”</t>
  </si>
  <si>
    <t>068-DVM</t>
  </si>
  <si>
    <t>DIRECCION DE MOVILIDAD</t>
  </si>
  <si>
    <t xml:space="preserve">CANTON SIGSIG Y PARROQUIAS </t>
  </si>
  <si>
    <t>FLORES LOZAY HUGO RENE</t>
  </si>
  <si>
    <t>´0101372290001</t>
  </si>
  <si>
    <t>SIE-B-GADMS-015-2017</t>
  </si>
  <si>
    <t>ADQUISICION DE AGASAJOS NAVIDEÑOS A SER ENTREGADOS A LOS/AS NIÑOS/AS, PERSONAS ADULTAS MAYORES Y PERSONAS CON DISCAPACIDAD A NIVEL DEL CANTON SIGSIG, PROVINCIA DEL AZUAY</t>
  </si>
  <si>
    <t>062-DDSC</t>
  </si>
  <si>
    <t>2.1.1.</t>
  </si>
  <si>
    <t>7.3.02.99.06</t>
  </si>
  <si>
    <t xml:space="preserve">DIRECCION DESARROLLO SOCIAL </t>
  </si>
  <si>
    <t xml:space="preserve">SECTORES VULNERABLES DEL CANTON </t>
  </si>
  <si>
    <t>MATUTE VINTIMILLA MILTON EUGENIO</t>
  </si>
  <si>
    <t>0103059770001</t>
  </si>
  <si>
    <t>SIE-B-GADMS-016-2017</t>
  </si>
  <si>
    <t>ADQUISICION DE UNA MEZCLADORA DE BALANCEADOS Y UN MOLINO PICADOR PARA PROYECTOS DE PRODUCCION DE ASOCIACIONES PRODUCTIVAS DEL CANTON SIGSIG, PROVINCIA DEL AZUAY</t>
  </si>
  <si>
    <t xml:space="preserve">020 y 021-DPEDOT  </t>
  </si>
  <si>
    <t xml:space="preserve">7.3.08.06 </t>
  </si>
  <si>
    <t xml:space="preserve">TECNICO PROYECTOS </t>
  </si>
  <si>
    <t xml:space="preserve">1 MEZCLADORA DE BALACEADOS PARA LA ASOCIACION DE PRODUCTORES AGROECOLOGICOS SEMBRANDO PARA UN MAÑANA DEL CANTON SIGSIG </t>
  </si>
  <si>
    <t>QUEZADA CALLE FABIAN PATRICIO</t>
  </si>
  <si>
    <t>0104122288001</t>
  </si>
  <si>
    <t xml:space="preserve">1 MOLINO PICADOR PARA LA ASOCIACION DE PRODUCTORES AGROECOLOGICOS NUEVA UNION LA ESMERALDA PARROQUIA SAN JOSE RARANGA </t>
  </si>
  <si>
    <t>SIE-B-GADMS-017-2017</t>
  </si>
  <si>
    <t>ADQUISICION DE TUBERIA Y ACCESORIOS DE AGUA POTABLE PARA DIFERENTES SISTEMAS DE AGUA POTABLE DEL CANTON SIGSIG, PROVINCIA DEL AZUAY</t>
  </si>
  <si>
    <t>028-DIBA</t>
  </si>
  <si>
    <t>034-DIBA</t>
  </si>
  <si>
    <t>041-DIBA</t>
  </si>
  <si>
    <t>022-DPEDOT</t>
  </si>
  <si>
    <t>019-DPEDOT</t>
  </si>
  <si>
    <t>018-DPEDOT</t>
  </si>
  <si>
    <t xml:space="preserve">INFRAESTRUCTURA BASICA </t>
  </si>
  <si>
    <t>STOCK BODEGA</t>
  </si>
  <si>
    <t xml:space="preserve">TRATAMIENTO AGUAS RESIDUALES SECTOR PEDERNALES CENTRO CANTONAL </t>
  </si>
  <si>
    <t xml:space="preserve"> CONDUCCION DE SISTEMA DE AGUA POTABLE JUNTA ADMINISTRADORA DE AGUA POTABLE PARROQUIA GUEL, CANTON SIGSIG</t>
  </si>
  <si>
    <t xml:space="preserve">MEJORAMIENTO DE PRODUCTIVIDAD DEL SISTEMA DE RIEGO RERON DEL CANTON SIGSIG. PROVINCIA DEL AZUAY </t>
  </si>
  <si>
    <t xml:space="preserve">MEJORAMIENTO DE LA PRODUCCION DE LAS UNDADES FAMILIARES DE REGANTES DEL SECTOR DE NARIG, CANTON SIGSIG </t>
  </si>
  <si>
    <t xml:space="preserve">IMPERMEABILIZACION DE RESERVORIO DE AGUA DE RIEGO COMO APOYO A LA PRODUCCION DEL CENTRO  COMUNITARIO ZHUMA PUNTA CORRAL DE LA PARROQUIA JIMA </t>
  </si>
  <si>
    <t>7.5.01.01.51</t>
  </si>
  <si>
    <t xml:space="preserve">08 DIAS </t>
  </si>
  <si>
    <t xml:space="preserve">DITECUENCA CIA. LTDA. </t>
  </si>
  <si>
    <r>
      <t xml:space="preserve">7.3.05.02 </t>
    </r>
    <r>
      <rPr>
        <sz val="8"/>
        <color theme="1"/>
        <rFont val="Arial Narrow"/>
        <family val="2"/>
      </rPr>
      <t xml:space="preserve"> </t>
    </r>
  </si>
  <si>
    <t>151 – 152 y 157-DDSC-JC</t>
  </si>
  <si>
    <t>REPORTE DE PROCESOS DEL 01 DE ENERO AL 31 DE DICIEMBRE DEL 2017</t>
  </si>
  <si>
    <t>REPORTE DE COMPRAS CATALOGO AL 30 DE DICIEMBRE DEL 2017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</si>
</sst>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6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000000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color rgb="FF4F4F4F"/>
      <name val="Arial Narrow"/>
      <family val="2"/>
    </font>
    <font>
      <i/>
      <sz val="8"/>
      <color theme="1"/>
      <name val="Arial Narrow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u/>
      <sz val="8"/>
      <color theme="10"/>
      <name val="Arial Narrow"/>
      <family val="2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7"/>
      <name val="Calibri"/>
      <family val="2"/>
      <scheme val="minor"/>
    </font>
    <font>
      <u/>
      <sz val="8"/>
      <color rgb="FF0066FF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6" fillId="0" borderId="2" xfId="1" applyFont="1" applyFill="1" applyBorder="1"/>
    <xf numFmtId="43" fontId="5" fillId="0" borderId="2" xfId="0" applyNumberFormat="1" applyFont="1" applyFill="1" applyBorder="1"/>
    <xf numFmtId="43" fontId="5" fillId="0" borderId="0" xfId="0" applyNumberFormat="1" applyFont="1" applyFill="1"/>
    <xf numFmtId="0" fontId="6" fillId="0" borderId="2" xfId="0" applyFont="1" applyFill="1" applyBorder="1" applyAlignment="1">
      <alignment horizontal="center" vertical="justify"/>
    </xf>
    <xf numFmtId="0" fontId="6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/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quotePrefix="1" applyFont="1" applyFill="1" applyBorder="1" applyAlignment="1">
      <alignment horizontal="center" vertical="center"/>
    </xf>
    <xf numFmtId="0" fontId="8" fillId="0" borderId="2" xfId="0" applyFont="1" applyBorder="1"/>
    <xf numFmtId="43" fontId="8" fillId="0" borderId="2" xfId="1" applyFont="1" applyBorder="1"/>
    <xf numFmtId="0" fontId="8" fillId="0" borderId="2" xfId="0" quotePrefix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/>
    </xf>
    <xf numFmtId="0" fontId="8" fillId="0" borderId="0" xfId="0" quotePrefix="1" applyFont="1" applyFill="1" applyBorder="1"/>
    <xf numFmtId="0" fontId="8" fillId="0" borderId="2" xfId="0" quotePrefix="1" applyFont="1" applyBorder="1" applyAlignment="1">
      <alignment horizontal="center"/>
    </xf>
    <xf numFmtId="43" fontId="19" fillId="0" borderId="2" xfId="1" applyFont="1" applyBorder="1"/>
    <xf numFmtId="43" fontId="8" fillId="0" borderId="0" xfId="1" applyFont="1" applyBorder="1"/>
    <xf numFmtId="0" fontId="8" fillId="0" borderId="2" xfId="0" applyFont="1" applyBorder="1" applyAlignment="1">
      <alignment horizontal="left"/>
    </xf>
    <xf numFmtId="43" fontId="8" fillId="0" borderId="2" xfId="1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justify" vertical="justify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6" fillId="3" borderId="2" xfId="0" applyFont="1" applyFill="1" applyBorder="1" applyAlignment="1">
      <alignment horizontal="justify" vertical="center" wrapText="1"/>
    </xf>
    <xf numFmtId="43" fontId="8" fillId="0" borderId="2" xfId="1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2" xfId="0" quotePrefix="1" applyFont="1" applyFill="1" applyBorder="1"/>
    <xf numFmtId="0" fontId="18" fillId="0" borderId="2" xfId="0" quotePrefix="1" applyFont="1" applyBorder="1" applyAlignment="1">
      <alignment vertical="center"/>
    </xf>
    <xf numFmtId="43" fontId="8" fillId="0" borderId="2" xfId="1" applyFont="1" applyFill="1" applyBorder="1"/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3" fontId="6" fillId="0" borderId="0" xfId="1" applyFont="1" applyFill="1" applyBorder="1"/>
    <xf numFmtId="43" fontId="5" fillId="0" borderId="0" xfId="0" applyNumberFormat="1" applyFont="1" applyFill="1" applyBorder="1"/>
    <xf numFmtId="0" fontId="0" fillId="0" borderId="0" xfId="0" applyFill="1" applyBorder="1"/>
    <xf numFmtId="43" fontId="6" fillId="0" borderId="3" xfId="1" applyFont="1" applyFill="1" applyBorder="1"/>
    <xf numFmtId="43" fontId="5" fillId="0" borderId="3" xfId="0" applyNumberFormat="1" applyFont="1" applyFill="1" applyBorder="1"/>
    <xf numFmtId="49" fontId="6" fillId="0" borderId="2" xfId="0" applyNumberFormat="1" applyFont="1" applyFill="1" applyBorder="1" applyAlignment="1">
      <alignment horizontal="center" wrapText="1"/>
    </xf>
    <xf numFmtId="49" fontId="21" fillId="0" borderId="2" xfId="0" applyNumberFormat="1" applyFont="1" applyFill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43" fontId="19" fillId="0" borderId="2" xfId="1" applyFont="1" applyFill="1" applyBorder="1"/>
    <xf numFmtId="0" fontId="8" fillId="0" borderId="2" xfId="0" applyFont="1" applyFill="1" applyBorder="1"/>
    <xf numFmtId="14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2" xfId="0" quotePrefix="1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2" xfId="0" quotePrefix="1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quotePrefix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quotePrefix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6" fillId="0" borderId="2" xfId="0" quotePrefix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4" fontId="5" fillId="0" borderId="0" xfId="0" applyNumberFormat="1" applyFont="1" applyFill="1"/>
    <xf numFmtId="0" fontId="6" fillId="0" borderId="3" xfId="0" applyFont="1" applyFill="1" applyBorder="1" applyAlignment="1">
      <alignment horizontal="left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25" fillId="0" borderId="0" xfId="0" applyFont="1"/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3" borderId="2" xfId="2" applyFont="1" applyFill="1" applyBorder="1" applyAlignment="1" applyProtection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0" fontId="20" fillId="3" borderId="2" xfId="2" applyFont="1" applyFill="1" applyBorder="1" applyAlignment="1" applyProtection="1">
      <alignment horizontal="center" vertical="center" wrapText="1"/>
    </xf>
    <xf numFmtId="0" fontId="24" fillId="3" borderId="2" xfId="2" applyFont="1" applyFill="1" applyBorder="1" applyAlignment="1" applyProtection="1">
      <alignment horizontal="center" vertical="center" wrapText="1"/>
    </xf>
    <xf numFmtId="0" fontId="20" fillId="3" borderId="4" xfId="2" applyFont="1" applyFill="1" applyBorder="1" applyAlignment="1" applyProtection="1">
      <alignment horizontal="center" vertical="center" wrapText="1"/>
    </xf>
    <xf numFmtId="0" fontId="20" fillId="3" borderId="5" xfId="2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>
      <alignment horizontal="justify" vertical="center" wrapText="1"/>
    </xf>
    <xf numFmtId="0" fontId="16" fillId="3" borderId="4" xfId="0" applyFont="1" applyFill="1" applyBorder="1" applyAlignment="1">
      <alignment horizontal="justify" vertical="center" wrapText="1"/>
    </xf>
    <xf numFmtId="0" fontId="16" fillId="3" borderId="5" xfId="0" applyFont="1" applyFill="1" applyBorder="1" applyAlignment="1">
      <alignment horizontal="justify" vertical="center" wrapText="1"/>
    </xf>
    <xf numFmtId="0" fontId="25" fillId="0" borderId="0" xfId="0" applyFont="1" applyAlignment="1">
      <alignment horizontal="center"/>
    </xf>
    <xf numFmtId="0" fontId="8" fillId="0" borderId="2" xfId="0" applyFont="1" applyFill="1" applyBorder="1" applyAlignment="1">
      <alignment horizontal="justify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66FF"/>
      <color rgb="FFFFFF66"/>
      <color rgb="FFFCB6FC"/>
      <color rgb="FF33CCFF"/>
      <color rgb="FF99FF99"/>
      <color rgb="FFCCFF33"/>
      <color rgb="FFFF5050"/>
      <color rgb="FF9999FF"/>
      <color rgb="FFFF7C80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15</xdr:col>
      <xdr:colOff>228859</xdr:colOff>
      <xdr:row>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0"/>
          <a:ext cx="11677909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341</xdr:row>
      <xdr:rowOff>76200</xdr:rowOff>
    </xdr:from>
    <xdr:to>
      <xdr:col>8</xdr:col>
      <xdr:colOff>333375</xdr:colOff>
      <xdr:row>351</xdr:row>
      <xdr:rowOff>114300</xdr:rowOff>
    </xdr:to>
    <xdr:pic>
      <xdr:nvPicPr>
        <xdr:cNvPr id="5" name="Imagen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100231575"/>
          <a:ext cx="53911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60</xdr:row>
      <xdr:rowOff>38100</xdr:rowOff>
    </xdr:from>
    <xdr:to>
      <xdr:col>5</xdr:col>
      <xdr:colOff>257175</xdr:colOff>
      <xdr:row>72</xdr:row>
      <xdr:rowOff>38100</xdr:rowOff>
    </xdr:to>
    <xdr:pic>
      <xdr:nvPicPr>
        <xdr:cNvPr id="2" name="Imagen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19792950"/>
          <a:ext cx="53911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1323975</xdr:colOff>
      <xdr:row>0</xdr:row>
      <xdr:rowOff>142875</xdr:rowOff>
    </xdr:from>
    <xdr:to>
      <xdr:col>13</xdr:col>
      <xdr:colOff>209809</xdr:colOff>
      <xdr:row>6</xdr:row>
      <xdr:rowOff>104775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19400" y="142875"/>
          <a:ext cx="11677909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171450</xdr:rowOff>
    </xdr:from>
    <xdr:to>
      <xdr:col>11</xdr:col>
      <xdr:colOff>1666874</xdr:colOff>
      <xdr:row>5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0025" y="171450"/>
          <a:ext cx="9572624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8</xdr:col>
      <xdr:colOff>733425</xdr:colOff>
      <xdr:row>170</xdr:row>
      <xdr:rowOff>38100</xdr:rowOff>
    </xdr:to>
    <xdr:pic>
      <xdr:nvPicPr>
        <xdr:cNvPr id="4" name="Imagen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" y="31280100"/>
          <a:ext cx="53911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PC/informacionProcesoContratacion2.cpe?idSoliCompra=ki76OmDkrzzrQMmSlnA-P58Lj-5zIZfo_CLN2G6NaZ0," TargetMode="External"/><Relationship Id="rId13" Type="http://schemas.openxmlformats.org/officeDocument/2006/relationships/hyperlink" Target="https://www.compraspublicas.gob.ec/ProcesoContratacion/compras/PC/informacionProcesoContratacion2.cpe?idSoliCompra=EjJ93FERD_X8X0S8Qm5atwQdN2djfVRC5sOFaPUhcJY," TargetMode="External"/><Relationship Id="rId18" Type="http://schemas.openxmlformats.org/officeDocument/2006/relationships/hyperlink" Target="https://www.compraspublicas.gob.ec/ProcesoContratacion/compras/PC/informacionProcesoContratacion2.cpe?idSoliCompra=w_UdVvOige-NR6Wpx6XqdrEobT0pJYceOy3IxJQt9Gc," TargetMode="External"/><Relationship Id="rId26" Type="http://schemas.openxmlformats.org/officeDocument/2006/relationships/hyperlink" Target="https://www.compraspublicas.gob.ec/ProcesoContratacion/compras/PC/informacionProcesoContratacion2.cpe?idSoliCompra=f-k7gKjePjQQI44uDjjK76twpIvLgaKNkbFlA9LLXbo," TargetMode="External"/><Relationship Id="rId3" Type="http://schemas.openxmlformats.org/officeDocument/2006/relationships/hyperlink" Target="https://www.compraspublicas.gob.ec/ProcesoContratacion/compras/PC/informacionProcesoContratacion2.cpe?idSoliCompra=agwfwrN78q5ATqul3Ol8S7NFIrk90y6ReoEQnxedU9M," TargetMode="External"/><Relationship Id="rId21" Type="http://schemas.openxmlformats.org/officeDocument/2006/relationships/hyperlink" Target="https://www.compraspublicas.gob.ec/ProcesoContratacion/compras/PC/informacionProcesoContratacion2.cpe?idSoliCompra=KE3vRozVJ_HdReMXnQr6iUTdQ3xX4STak7ENmx_7H2o,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www.compraspublicas.gob.ec/ProcesoContratacion/compras/PC/informacionProcesoContratacion2.cpe?idSoliCompra=24MvUnfW_ZQMYa1UnvUWV9PYlW3Rn-d5AsWZx5QHpJ4," TargetMode="External"/><Relationship Id="rId12" Type="http://schemas.openxmlformats.org/officeDocument/2006/relationships/hyperlink" Target="https://www.compraspublicas.gob.ec/ProcesoContratacion/compras/PC/informacionProcesoContratacion2.cpe?idSoliCompra=I_v7LtKuPYwiZ2QviB5LcUrAC_D-JCrg0R2felat8Pc," TargetMode="External"/><Relationship Id="rId17" Type="http://schemas.openxmlformats.org/officeDocument/2006/relationships/hyperlink" Target="https://www.compraspublicas.gob.ec/ProcesoContratacion/compras/PC/informacionProcesoContratacion2.cpe?idSoliCompra=d799ctJbEQV_uJVAXFr0bAXiV62HyNDmgmuge0OCJYc," TargetMode="External"/><Relationship Id="rId25" Type="http://schemas.openxmlformats.org/officeDocument/2006/relationships/hyperlink" Target="https://www.compraspublicas.gob.ec/ProcesoContratacion/compras/PC/informacionProcesoContratacion2.cpe?idSoliCompra=YJ0MTym-jdUhzNvJ1TcDum3NN7GVRsuKoPtmzFo5xiI,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PC/informacionProcesoContratacion2.cpe?idSoliCompra=waMenQxINGGrQamxdZZrWf6d_OYKWLHBDeXpczR_k0g," TargetMode="External"/><Relationship Id="rId16" Type="http://schemas.openxmlformats.org/officeDocument/2006/relationships/hyperlink" Target="https://www.compraspublicas.gob.ec/ProcesoContratacion/compras/PC/informacionProcesoContratacion2.cpe?idSoliCompra=KE3vRozVJ_HdReMXnQr6iUTdQ3xX4STak7ENmx_7H2o," TargetMode="External"/><Relationship Id="rId20" Type="http://schemas.openxmlformats.org/officeDocument/2006/relationships/hyperlink" Target="https://www.compraspublicas.gob.ec/ProcesoContratacion/compras/PC/informacionProcesoContratacion2.cpe?idSoliCompra=KE3vRozVJ_HdReMXnQr6iUTdQ3xX4STak7ENmx_7H2o," TargetMode="External"/><Relationship Id="rId29" Type="http://schemas.openxmlformats.org/officeDocument/2006/relationships/hyperlink" Target="https://www.compraspublicas.gob.ec/ProcesoContratacion/compras/PC/informacionProcesoContratacion2.cpe?idSoliCompra=I0y2-OlEvpaNrL9VNWW0KQCN-ODqMN2ynvW02FI8ufM," TargetMode="External"/><Relationship Id="rId1" Type="http://schemas.openxmlformats.org/officeDocument/2006/relationships/hyperlink" Target="https://www.compraspublicas.gob.ec/ProcesoContratacion/compras/PC/informacionProcesoContratacion2.cpe?idSoliCompra=DvMspDcLcpdaIADTYQXmWdAOWLipfusKpQMvFHeMOg8," TargetMode="External"/><Relationship Id="rId6" Type="http://schemas.openxmlformats.org/officeDocument/2006/relationships/hyperlink" Target="https://www.compraspublicas.gob.ec/ProcesoContratacion/compras/PC/informacionProcesoContratacion2.cpe?idSoliCompra=P0hJACTe7UNkOXE8GAUHucE50k9kvNTAjoUYE5dqTmc," TargetMode="External"/><Relationship Id="rId11" Type="http://schemas.openxmlformats.org/officeDocument/2006/relationships/hyperlink" Target="https://www.compraspublicas.gob.ec/ProcesoContratacion/compras/PC/informacionProcesoContratacion2.cpe?idSoliCompra=MrUZX6jRHyHqfqVUBuhMZM98k2G_azWvedWmcWtyGAg," TargetMode="External"/><Relationship Id="rId24" Type="http://schemas.openxmlformats.org/officeDocument/2006/relationships/hyperlink" Target="https://www.compraspublicas.gob.ec/ProcesoContratacion/compras/PC/informacionProcesoContratacion2.cpe?idSoliCompra=YJ0MTym-jdUhzNvJ1TcDum3NN7GVRsuKoPtmzFo5xiI," TargetMode="External"/><Relationship Id="rId32" Type="http://schemas.openxmlformats.org/officeDocument/2006/relationships/hyperlink" Target="https://www.compraspublicas.gob.ec/ProcesoContratacion/compras/PC/informacionProcesoContratacion2.cpe?idSoliCompra=4FbFpeXe4CLRym_j4Fh9Wrh46Li51D08z_WpmdTSugk," TargetMode="External"/><Relationship Id="rId5" Type="http://schemas.openxmlformats.org/officeDocument/2006/relationships/hyperlink" Target="https://www.compraspublicas.gob.ec/ProcesoContratacion/compras/PC/informacionProcesoContratacion2.cpe?idSoliCompra=K7W0n2s44X4_-cm2WOOB_fClKKFuO1nfIz71-hiSLj4," TargetMode="External"/><Relationship Id="rId15" Type="http://schemas.openxmlformats.org/officeDocument/2006/relationships/hyperlink" Target="https://www.compraspublicas.gob.ec/ProcesoContratacion/compras/PC/informacionProcesoContratacion2.cpe?idSoliCompra=YJ0MTym-jdUhzNvJ1TcDum3NN7GVRsuKoPtmzFo5xiI," TargetMode="External"/><Relationship Id="rId23" Type="http://schemas.openxmlformats.org/officeDocument/2006/relationships/hyperlink" Target="https://www.compraspublicas.gob.ec/ProcesoContratacion/compras/PC/informacionProcesoContratacion2.cpe?idSoliCompra=YJ0MTym-jdUhzNvJ1TcDum3NN7GVRsuKoPtmzFo5xiI," TargetMode="External"/><Relationship Id="rId28" Type="http://schemas.openxmlformats.org/officeDocument/2006/relationships/hyperlink" Target="https://www.compraspublicas.gob.ec/ProcesoContratacion/compras/PC/informacionProcesoContratacion2.cpe?idSoliCompra=v9BkZoKnoqmSd6kjVl4NrC10D_9pF3m1TmxepQNyfbg," TargetMode="External"/><Relationship Id="rId10" Type="http://schemas.openxmlformats.org/officeDocument/2006/relationships/hyperlink" Target="https://www.compraspublicas.gob.ec/ProcesoContratacion/compras/PC/informacionProcesoContratacion2.cpe?idSoliCompra=Be8Wk2_UHHnVIBTSkUvgvjZXx9eCDwx_CtN3TMmJ_RE," TargetMode="External"/><Relationship Id="rId19" Type="http://schemas.openxmlformats.org/officeDocument/2006/relationships/hyperlink" Target="https://www.compraspublicas.gob.ec/ProcesoContratacion/compras/PC/informacionProcesoContratacion2.cpe?idSoliCompra=AXrTAxQ6SuN-_r1QLiv4BPcmC0GctoFMYYOAwU5zMWY," TargetMode="External"/><Relationship Id="rId31" Type="http://schemas.openxmlformats.org/officeDocument/2006/relationships/hyperlink" Target="https://www.compraspublicas.gob.ec/ProcesoContratacion/compras/PC/informacionProcesoContratacion2.cpe?idSoliCompra=xu4jj42PXrWkc8zWsvuYO_Qc21HGB0Lm0kGOy8xvJ3k," TargetMode="External"/><Relationship Id="rId4" Type="http://schemas.openxmlformats.org/officeDocument/2006/relationships/hyperlink" Target="https://www.compraspublicas.gob.ec/ProcesoContratacion/compras/PC/informacionProcesoContratacion2.cpe?idSoliCompra=K7W0n2s44X4_-cm2WOOB_fClKKFuO1nfIz71-hiSLj4," TargetMode="External"/><Relationship Id="rId9" Type="http://schemas.openxmlformats.org/officeDocument/2006/relationships/hyperlink" Target="https://www.compraspublicas.gob.ec/ProcesoContratacion/compras/PC/informacionProcesoContratacion2.cpe?idSoliCompra=u8Bke-TfS5FodJPSZzElEkY_k590IkczBjvB2WGlCe0," TargetMode="External"/><Relationship Id="rId14" Type="http://schemas.openxmlformats.org/officeDocument/2006/relationships/hyperlink" Target="https://www.compraspublicas.gob.ec/ProcesoContratacion/compras/PC/informacionProcesoContratacion2.cpe?idSoliCompra=f0F29f76ZQKOx_HRKOTC87Ynvwf3xLzc98h18gJZbPk," TargetMode="External"/><Relationship Id="rId22" Type="http://schemas.openxmlformats.org/officeDocument/2006/relationships/hyperlink" Target="https://www.compraspublicas.gob.ec/ProcesoContratacion/compras/PC/informacionProcesoContratacion2.cpe?idSoliCompra=KE3vRozVJ_HdReMXnQr6iUTdQ3xX4STak7ENmx_7H2o," TargetMode="External"/><Relationship Id="rId27" Type="http://schemas.openxmlformats.org/officeDocument/2006/relationships/hyperlink" Target="https://www.compraspublicas.gob.ec/ProcesoContratacion/compras/PC/informacionProcesoContratacion2.cpe?idSoliCompra=Elp6oyEdUQuKPlraXlKGWUqSe-rwfbRw0utJLenx-Bc," TargetMode="External"/><Relationship Id="rId30" Type="http://schemas.openxmlformats.org/officeDocument/2006/relationships/hyperlink" Target="https://www.compraspublicas.gob.ec/ProcesoContratacion/compras/PC/informacionProcesoContratacion2.cpe?idSoliCompra=b-bEww0WsuzoFmaFkY03Nn-5yqUPPzeA-d_w2suKNQs,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A340"/>
  <sheetViews>
    <sheetView topLeftCell="B1" workbookViewId="0">
      <pane ySplit="8" topLeftCell="A336" activePane="bottomLeft" state="frozen"/>
      <selection activeCell="B1" sqref="B1"/>
      <selection pane="bottomLeft" activeCell="G358" sqref="G358"/>
    </sheetView>
  </sheetViews>
  <sheetFormatPr baseColWidth="10" defaultRowHeight="15"/>
  <cols>
    <col min="1" max="1" width="0.7109375" style="1" hidden="1" customWidth="1"/>
    <col min="2" max="2" width="3.42578125" style="1" customWidth="1"/>
    <col min="3" max="3" width="9.85546875" style="1" customWidth="1"/>
    <col min="4" max="5" width="13" style="1" customWidth="1"/>
    <col min="6" max="6" width="10.7109375" style="1" customWidth="1"/>
    <col min="7" max="8" width="13" style="1" customWidth="1"/>
    <col min="9" max="9" width="15" style="1" bestFit="1" customWidth="1"/>
    <col min="10" max="10" width="15" style="1" customWidth="1"/>
    <col min="11" max="11" width="9" style="1" bestFit="1" customWidth="1"/>
    <col min="12" max="12" width="9.5703125" style="1" bestFit="1" customWidth="1"/>
    <col min="13" max="13" width="10.7109375" style="1" customWidth="1"/>
    <col min="14" max="14" width="29.85546875" style="1" customWidth="1"/>
    <col min="15" max="15" width="13.140625" style="1" customWidth="1"/>
    <col min="16" max="16384" width="11.42578125" style="1"/>
  </cols>
  <sheetData>
    <row r="5" spans="2:18" ht="8.25" customHeight="1"/>
    <row r="6" spans="2:18" ht="12" customHeight="1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2:18" ht="18.75" customHeight="1">
      <c r="B7" s="110" t="s">
        <v>1681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2:18" s="3" customFormat="1" ht="24" customHeight="1">
      <c r="B8" s="25" t="s">
        <v>1</v>
      </c>
      <c r="C8" s="25" t="s">
        <v>41</v>
      </c>
      <c r="D8" s="25" t="s">
        <v>42</v>
      </c>
      <c r="E8" s="25" t="s">
        <v>50</v>
      </c>
      <c r="F8" s="25" t="s">
        <v>48</v>
      </c>
      <c r="G8" s="25" t="s">
        <v>51</v>
      </c>
      <c r="H8" s="25" t="s">
        <v>49</v>
      </c>
      <c r="I8" s="25" t="s">
        <v>43</v>
      </c>
      <c r="J8" s="2" t="s">
        <v>106</v>
      </c>
      <c r="K8" s="111" t="s">
        <v>38</v>
      </c>
      <c r="L8" s="111"/>
      <c r="M8" s="25" t="s">
        <v>39</v>
      </c>
      <c r="N8" s="25" t="s">
        <v>46</v>
      </c>
      <c r="O8" s="2" t="s">
        <v>2</v>
      </c>
      <c r="P8" s="25" t="s">
        <v>44</v>
      </c>
      <c r="Q8" s="25" t="s">
        <v>40</v>
      </c>
      <c r="R8" s="25" t="s">
        <v>47</v>
      </c>
    </row>
    <row r="9" spans="2:18" s="3" customFormat="1" ht="18.75" customHeight="1">
      <c r="B9" s="4">
        <v>1</v>
      </c>
      <c r="C9" s="4" t="s">
        <v>3</v>
      </c>
      <c r="D9" s="27" t="s">
        <v>45</v>
      </c>
      <c r="E9" s="27" t="s">
        <v>172</v>
      </c>
      <c r="F9" s="27">
        <v>211</v>
      </c>
      <c r="G9" s="27" t="s">
        <v>98</v>
      </c>
      <c r="H9" s="27" t="s">
        <v>97</v>
      </c>
      <c r="I9" s="27" t="s">
        <v>104</v>
      </c>
      <c r="J9" s="27" t="s">
        <v>173</v>
      </c>
      <c r="K9" s="5" t="s">
        <v>5</v>
      </c>
      <c r="L9" s="6" t="s">
        <v>174</v>
      </c>
      <c r="M9" s="5">
        <v>42762</v>
      </c>
      <c r="N9" s="7" t="s">
        <v>37</v>
      </c>
      <c r="O9" s="6" t="s">
        <v>36</v>
      </c>
      <c r="P9" s="8">
        <v>2539.33</v>
      </c>
      <c r="Q9" s="8">
        <v>1202.94</v>
      </c>
      <c r="R9" s="9">
        <f t="shared" ref="R9" si="0">+P9-Q9</f>
        <v>1336.3899999999999</v>
      </c>
    </row>
    <row r="10" spans="2:18" s="3" customFormat="1" ht="15" customHeight="1">
      <c r="B10" s="4">
        <v>2</v>
      </c>
      <c r="C10" s="4" t="s">
        <v>4</v>
      </c>
      <c r="D10" s="27" t="s">
        <v>45</v>
      </c>
      <c r="E10" s="27">
        <v>104</v>
      </c>
      <c r="F10" s="27" t="s">
        <v>53</v>
      </c>
      <c r="G10" s="27" t="s">
        <v>146</v>
      </c>
      <c r="H10" s="27" t="s">
        <v>54</v>
      </c>
      <c r="I10" s="27" t="s">
        <v>52</v>
      </c>
      <c r="J10" s="27" t="s">
        <v>175</v>
      </c>
      <c r="K10" s="5" t="s">
        <v>7</v>
      </c>
      <c r="L10" s="6" t="s">
        <v>176</v>
      </c>
      <c r="M10" s="5">
        <v>42766</v>
      </c>
      <c r="N10" s="7" t="s">
        <v>11</v>
      </c>
      <c r="O10" s="6" t="s">
        <v>8</v>
      </c>
      <c r="P10" s="8">
        <v>4027.39</v>
      </c>
      <c r="Q10" s="8">
        <v>3792.83</v>
      </c>
      <c r="R10" s="9">
        <f>+P10-Q10</f>
        <v>234.55999999999995</v>
      </c>
    </row>
    <row r="11" spans="2:18" s="3" customFormat="1" ht="15" customHeight="1">
      <c r="B11" s="4">
        <v>3</v>
      </c>
      <c r="C11" s="4" t="s">
        <v>3</v>
      </c>
      <c r="D11" s="27" t="s">
        <v>45</v>
      </c>
      <c r="E11" s="26" t="s">
        <v>64</v>
      </c>
      <c r="F11" s="27" t="s">
        <v>72</v>
      </c>
      <c r="G11" s="27" t="s">
        <v>86</v>
      </c>
      <c r="H11" s="27" t="s">
        <v>144</v>
      </c>
      <c r="I11" s="27" t="s">
        <v>87</v>
      </c>
      <c r="J11" s="27" t="s">
        <v>177</v>
      </c>
      <c r="K11" s="5" t="s">
        <v>5</v>
      </c>
      <c r="L11" s="6" t="s">
        <v>178</v>
      </c>
      <c r="M11" s="5">
        <v>42775</v>
      </c>
      <c r="N11" s="7" t="s">
        <v>25</v>
      </c>
      <c r="O11" s="6" t="s">
        <v>24</v>
      </c>
      <c r="P11" s="8">
        <v>273.60000000000002</v>
      </c>
      <c r="Q11" s="8">
        <v>273.60000000000002</v>
      </c>
      <c r="R11" s="9">
        <f t="shared" ref="R11" si="1">+P11-Q11</f>
        <v>0</v>
      </c>
    </row>
    <row r="12" spans="2:18" s="3" customFormat="1" ht="15" customHeight="1">
      <c r="B12" s="4">
        <v>4</v>
      </c>
      <c r="C12" s="4" t="s">
        <v>4</v>
      </c>
      <c r="D12" s="27" t="s">
        <v>45</v>
      </c>
      <c r="E12" s="26">
        <v>169</v>
      </c>
      <c r="F12" s="27" t="s">
        <v>63</v>
      </c>
      <c r="G12" s="27" t="s">
        <v>171</v>
      </c>
      <c r="H12" s="27" t="s">
        <v>70</v>
      </c>
      <c r="I12" s="27" t="s">
        <v>179</v>
      </c>
      <c r="J12" s="27" t="s">
        <v>119</v>
      </c>
      <c r="K12" s="5" t="s">
        <v>12</v>
      </c>
      <c r="L12" s="6" t="s">
        <v>180</v>
      </c>
      <c r="M12" s="5">
        <v>42781</v>
      </c>
      <c r="N12" s="7" t="s">
        <v>181</v>
      </c>
      <c r="O12" s="6" t="s">
        <v>182</v>
      </c>
      <c r="P12" s="8">
        <v>4560</v>
      </c>
      <c r="Q12" s="8">
        <v>4000</v>
      </c>
      <c r="R12" s="9">
        <f t="shared" ref="R12:R26" si="2">+P12-Q12</f>
        <v>560</v>
      </c>
    </row>
    <row r="13" spans="2:18" s="3" customFormat="1" ht="15" customHeight="1">
      <c r="B13" s="4">
        <v>5</v>
      </c>
      <c r="C13" s="4" t="s">
        <v>4</v>
      </c>
      <c r="D13" s="31" t="s">
        <v>45</v>
      </c>
      <c r="E13" s="30" t="s">
        <v>64</v>
      </c>
      <c r="F13" s="31" t="s">
        <v>72</v>
      </c>
      <c r="G13" s="31" t="s">
        <v>89</v>
      </c>
      <c r="H13" s="31" t="s">
        <v>74</v>
      </c>
      <c r="I13" s="31" t="s">
        <v>220</v>
      </c>
      <c r="J13" s="31" t="s">
        <v>221</v>
      </c>
      <c r="K13" s="5" t="s">
        <v>5</v>
      </c>
      <c r="L13" s="6" t="s">
        <v>222</v>
      </c>
      <c r="M13" s="5">
        <v>42783</v>
      </c>
      <c r="N13" s="7" t="s">
        <v>223</v>
      </c>
      <c r="O13" s="6" t="s">
        <v>224</v>
      </c>
      <c r="P13" s="8">
        <v>3353.88</v>
      </c>
      <c r="Q13" s="8">
        <v>3348.2</v>
      </c>
      <c r="R13" s="9">
        <f t="shared" ref="R13" si="3">+P13-Q13</f>
        <v>5.680000000000291</v>
      </c>
    </row>
    <row r="14" spans="2:18" s="3" customFormat="1" ht="15" customHeight="1">
      <c r="B14" s="4">
        <v>6</v>
      </c>
      <c r="C14" s="4" t="s">
        <v>4</v>
      </c>
      <c r="D14" s="27" t="s">
        <v>45</v>
      </c>
      <c r="E14" s="26" t="s">
        <v>118</v>
      </c>
      <c r="F14" s="27" t="s">
        <v>77</v>
      </c>
      <c r="G14" s="27" t="s">
        <v>90</v>
      </c>
      <c r="H14" s="27" t="s">
        <v>129</v>
      </c>
      <c r="I14" s="27" t="s">
        <v>183</v>
      </c>
      <c r="J14" s="27" t="s">
        <v>166</v>
      </c>
      <c r="K14" s="5" t="s">
        <v>5</v>
      </c>
      <c r="L14" s="6" t="s">
        <v>184</v>
      </c>
      <c r="M14" s="5">
        <v>42786</v>
      </c>
      <c r="N14" s="7" t="s">
        <v>185</v>
      </c>
      <c r="O14" s="6" t="s">
        <v>186</v>
      </c>
      <c r="P14" s="8">
        <v>638.4</v>
      </c>
      <c r="Q14" s="8">
        <v>638.4</v>
      </c>
      <c r="R14" s="9">
        <f t="shared" si="2"/>
        <v>0</v>
      </c>
    </row>
    <row r="15" spans="2:18" s="3" customFormat="1" ht="15" customHeight="1">
      <c r="B15" s="4">
        <v>7</v>
      </c>
      <c r="C15" s="4" t="s">
        <v>3</v>
      </c>
      <c r="D15" s="27" t="s">
        <v>45</v>
      </c>
      <c r="E15" s="26" t="s">
        <v>64</v>
      </c>
      <c r="F15" s="27" t="s">
        <v>53</v>
      </c>
      <c r="G15" s="27" t="s">
        <v>143</v>
      </c>
      <c r="H15" s="27" t="s">
        <v>62</v>
      </c>
      <c r="I15" s="27" t="s">
        <v>187</v>
      </c>
      <c r="J15" s="27" t="s">
        <v>188</v>
      </c>
      <c r="K15" s="5" t="s">
        <v>6</v>
      </c>
      <c r="L15" s="6" t="s">
        <v>189</v>
      </c>
      <c r="M15" s="5">
        <v>42786</v>
      </c>
      <c r="N15" s="7" t="s">
        <v>190</v>
      </c>
      <c r="O15" s="6" t="s">
        <v>191</v>
      </c>
      <c r="P15" s="8">
        <v>5916.6</v>
      </c>
      <c r="Q15" s="8">
        <v>4731</v>
      </c>
      <c r="R15" s="9">
        <f t="shared" si="2"/>
        <v>1185.6000000000004</v>
      </c>
    </row>
    <row r="16" spans="2:18" s="3" customFormat="1" ht="29.25" customHeight="1">
      <c r="B16" s="4">
        <v>8</v>
      </c>
      <c r="C16" s="4" t="s">
        <v>3</v>
      </c>
      <c r="D16" s="31" t="s">
        <v>45</v>
      </c>
      <c r="E16" s="30" t="s">
        <v>80</v>
      </c>
      <c r="F16" s="31" t="s">
        <v>65</v>
      </c>
      <c r="G16" s="31" t="s">
        <v>225</v>
      </c>
      <c r="H16" s="31" t="s">
        <v>226</v>
      </c>
      <c r="I16" s="31" t="s">
        <v>227</v>
      </c>
      <c r="J16" s="31" t="s">
        <v>228</v>
      </c>
      <c r="K16" s="5" t="s">
        <v>229</v>
      </c>
      <c r="L16" s="34" t="s">
        <v>230</v>
      </c>
      <c r="M16" s="5">
        <v>42786</v>
      </c>
      <c r="N16" s="7" t="s">
        <v>231</v>
      </c>
      <c r="O16" s="6" t="s">
        <v>232</v>
      </c>
      <c r="P16" s="8">
        <v>1696.25</v>
      </c>
      <c r="Q16" s="8">
        <v>1696.26</v>
      </c>
      <c r="R16" s="9">
        <f t="shared" ref="R16" si="4">+P16-Q16</f>
        <v>-9.9999999999909051E-3</v>
      </c>
    </row>
    <row r="17" spans="2:19" s="3" customFormat="1" ht="23.25" customHeight="1">
      <c r="B17" s="4">
        <v>9</v>
      </c>
      <c r="C17" s="4" t="s">
        <v>3</v>
      </c>
      <c r="D17" s="27" t="s">
        <v>45</v>
      </c>
      <c r="E17" s="26" t="s">
        <v>61</v>
      </c>
      <c r="F17" s="27" t="s">
        <v>53</v>
      </c>
      <c r="G17" s="11" t="s">
        <v>150</v>
      </c>
      <c r="H17" s="27" t="s">
        <v>62</v>
      </c>
      <c r="I17" s="27" t="s">
        <v>84</v>
      </c>
      <c r="J17" s="27" t="s">
        <v>192</v>
      </c>
      <c r="K17" s="5" t="s">
        <v>6</v>
      </c>
      <c r="L17" s="6" t="s">
        <v>193</v>
      </c>
      <c r="M17" s="5">
        <v>42787</v>
      </c>
      <c r="N17" s="7" t="s">
        <v>26</v>
      </c>
      <c r="O17" s="6" t="s">
        <v>23</v>
      </c>
      <c r="P17" s="8">
        <v>163.02000000000001</v>
      </c>
      <c r="Q17" s="8">
        <v>143</v>
      </c>
      <c r="R17" s="9">
        <f t="shared" ref="R17:R22" si="5">+P17-Q17</f>
        <v>20.02000000000001</v>
      </c>
    </row>
    <row r="18" spans="2:19" s="3" customFormat="1" ht="22.5" customHeight="1">
      <c r="B18" s="4">
        <v>10</v>
      </c>
      <c r="C18" s="4" t="s">
        <v>4</v>
      </c>
      <c r="D18" s="27" t="s">
        <v>45</v>
      </c>
      <c r="E18" s="26" t="s">
        <v>64</v>
      </c>
      <c r="F18" s="27">
        <v>211</v>
      </c>
      <c r="G18" s="27" t="s">
        <v>98</v>
      </c>
      <c r="H18" s="27" t="s">
        <v>100</v>
      </c>
      <c r="I18" s="27" t="s">
        <v>101</v>
      </c>
      <c r="J18" s="27" t="s">
        <v>102</v>
      </c>
      <c r="K18" s="5" t="s">
        <v>5</v>
      </c>
      <c r="L18" s="6" t="s">
        <v>194</v>
      </c>
      <c r="M18" s="5">
        <v>42788</v>
      </c>
      <c r="N18" s="7" t="s">
        <v>34</v>
      </c>
      <c r="O18" s="6" t="s">
        <v>33</v>
      </c>
      <c r="P18" s="112">
        <v>1552</v>
      </c>
      <c r="Q18" s="8">
        <v>224.25</v>
      </c>
      <c r="R18" s="9">
        <f>+P18-Q18</f>
        <v>1327.75</v>
      </c>
      <c r="S18" s="10"/>
    </row>
    <row r="19" spans="2:19" s="3" customFormat="1" ht="21.75" customHeight="1">
      <c r="B19" s="4">
        <v>11</v>
      </c>
      <c r="C19" s="4" t="s">
        <v>4</v>
      </c>
      <c r="D19" s="27" t="s">
        <v>45</v>
      </c>
      <c r="E19" s="26" t="s">
        <v>64</v>
      </c>
      <c r="F19" s="27">
        <v>211</v>
      </c>
      <c r="G19" s="27" t="s">
        <v>98</v>
      </c>
      <c r="H19" s="27" t="s">
        <v>100</v>
      </c>
      <c r="I19" s="27" t="s">
        <v>101</v>
      </c>
      <c r="J19" s="27" t="s">
        <v>102</v>
      </c>
      <c r="K19" s="5" t="s">
        <v>5</v>
      </c>
      <c r="L19" s="6" t="s">
        <v>195</v>
      </c>
      <c r="M19" s="5">
        <v>42788</v>
      </c>
      <c r="N19" s="7" t="s">
        <v>34</v>
      </c>
      <c r="O19" s="6" t="s">
        <v>33</v>
      </c>
      <c r="P19" s="113"/>
      <c r="Q19" s="8">
        <v>423.15</v>
      </c>
      <c r="R19" s="9">
        <f t="shared" si="5"/>
        <v>-423.15</v>
      </c>
    </row>
    <row r="20" spans="2:19" s="3" customFormat="1" ht="33.75">
      <c r="B20" s="4">
        <v>12</v>
      </c>
      <c r="C20" s="4" t="s">
        <v>4</v>
      </c>
      <c r="D20" s="27" t="s">
        <v>45</v>
      </c>
      <c r="E20" s="26" t="s">
        <v>64</v>
      </c>
      <c r="F20" s="27">
        <v>211</v>
      </c>
      <c r="G20" s="27" t="s">
        <v>98</v>
      </c>
      <c r="H20" s="27" t="s">
        <v>100</v>
      </c>
      <c r="I20" s="27" t="s">
        <v>101</v>
      </c>
      <c r="J20" s="27" t="s">
        <v>102</v>
      </c>
      <c r="K20" s="5" t="s">
        <v>5</v>
      </c>
      <c r="L20" s="6" t="s">
        <v>196</v>
      </c>
      <c r="M20" s="5">
        <v>42788</v>
      </c>
      <c r="N20" s="7" t="s">
        <v>34</v>
      </c>
      <c r="O20" s="6" t="s">
        <v>33</v>
      </c>
      <c r="P20" s="113"/>
      <c r="Q20" s="8">
        <v>219.8</v>
      </c>
      <c r="R20" s="9">
        <f t="shared" si="5"/>
        <v>-219.8</v>
      </c>
    </row>
    <row r="21" spans="2:19" s="3" customFormat="1" ht="33.75">
      <c r="B21" s="4">
        <v>13</v>
      </c>
      <c r="C21" s="4" t="s">
        <v>4</v>
      </c>
      <c r="D21" s="27" t="s">
        <v>45</v>
      </c>
      <c r="E21" s="26" t="s">
        <v>64</v>
      </c>
      <c r="F21" s="27">
        <v>211</v>
      </c>
      <c r="G21" s="27" t="s">
        <v>98</v>
      </c>
      <c r="H21" s="27" t="s">
        <v>100</v>
      </c>
      <c r="I21" s="27" t="s">
        <v>101</v>
      </c>
      <c r="J21" s="27" t="s">
        <v>102</v>
      </c>
      <c r="K21" s="5" t="s">
        <v>5</v>
      </c>
      <c r="L21" s="6" t="s">
        <v>197</v>
      </c>
      <c r="M21" s="5">
        <v>42788</v>
      </c>
      <c r="N21" s="7" t="s">
        <v>34</v>
      </c>
      <c r="O21" s="6" t="s">
        <v>33</v>
      </c>
      <c r="P21" s="113"/>
      <c r="Q21" s="8">
        <v>188.4</v>
      </c>
      <c r="R21" s="9">
        <f t="shared" si="5"/>
        <v>-188.4</v>
      </c>
    </row>
    <row r="22" spans="2:19" s="3" customFormat="1" ht="33.75">
      <c r="B22" s="4">
        <v>14</v>
      </c>
      <c r="C22" s="4" t="s">
        <v>4</v>
      </c>
      <c r="D22" s="27" t="s">
        <v>45</v>
      </c>
      <c r="E22" s="26" t="s">
        <v>64</v>
      </c>
      <c r="F22" s="27">
        <v>211</v>
      </c>
      <c r="G22" s="27" t="s">
        <v>98</v>
      </c>
      <c r="H22" s="27" t="s">
        <v>100</v>
      </c>
      <c r="I22" s="27" t="s">
        <v>101</v>
      </c>
      <c r="J22" s="27" t="s">
        <v>102</v>
      </c>
      <c r="K22" s="5" t="s">
        <v>5</v>
      </c>
      <c r="L22" s="6" t="s">
        <v>198</v>
      </c>
      <c r="M22" s="5">
        <v>42788</v>
      </c>
      <c r="N22" s="7" t="s">
        <v>34</v>
      </c>
      <c r="O22" s="6" t="s">
        <v>33</v>
      </c>
      <c r="P22" s="113"/>
      <c r="Q22" s="8">
        <v>145.19999999999999</v>
      </c>
      <c r="R22" s="9">
        <f t="shared" si="5"/>
        <v>-145.19999999999999</v>
      </c>
    </row>
    <row r="23" spans="2:19" s="3" customFormat="1" ht="33.75">
      <c r="B23" s="4">
        <v>15</v>
      </c>
      <c r="C23" s="4" t="s">
        <v>4</v>
      </c>
      <c r="D23" s="27" t="s">
        <v>45</v>
      </c>
      <c r="E23" s="26" t="s">
        <v>64</v>
      </c>
      <c r="F23" s="27">
        <v>211</v>
      </c>
      <c r="G23" s="27" t="s">
        <v>98</v>
      </c>
      <c r="H23" s="27" t="s">
        <v>100</v>
      </c>
      <c r="I23" s="27" t="s">
        <v>101</v>
      </c>
      <c r="J23" s="27" t="s">
        <v>102</v>
      </c>
      <c r="K23" s="5" t="s">
        <v>5</v>
      </c>
      <c r="L23" s="6" t="s">
        <v>199</v>
      </c>
      <c r="M23" s="5">
        <v>42788</v>
      </c>
      <c r="N23" s="7" t="s">
        <v>34</v>
      </c>
      <c r="O23" s="6" t="s">
        <v>17</v>
      </c>
      <c r="P23" s="114"/>
      <c r="Q23" s="8">
        <v>324.5</v>
      </c>
      <c r="R23" s="9">
        <f t="shared" si="2"/>
        <v>-324.5</v>
      </c>
    </row>
    <row r="24" spans="2:19" s="3" customFormat="1" ht="33.75">
      <c r="B24" s="4">
        <v>16</v>
      </c>
      <c r="C24" s="4" t="s">
        <v>3</v>
      </c>
      <c r="D24" s="27" t="s">
        <v>45</v>
      </c>
      <c r="E24" s="26" t="s">
        <v>56</v>
      </c>
      <c r="F24" s="27">
        <v>211</v>
      </c>
      <c r="G24" s="27" t="s">
        <v>98</v>
      </c>
      <c r="H24" s="27" t="s">
        <v>79</v>
      </c>
      <c r="I24" s="27" t="s">
        <v>104</v>
      </c>
      <c r="J24" s="27" t="s">
        <v>200</v>
      </c>
      <c r="K24" s="5" t="s">
        <v>5</v>
      </c>
      <c r="L24" s="6" t="s">
        <v>201</v>
      </c>
      <c r="M24" s="5">
        <v>42788</v>
      </c>
      <c r="N24" s="7" t="s">
        <v>10</v>
      </c>
      <c r="O24" s="6" t="s">
        <v>9</v>
      </c>
      <c r="P24" s="8">
        <v>2824.02</v>
      </c>
      <c r="Q24" s="8">
        <v>2322.39</v>
      </c>
      <c r="R24" s="9">
        <f t="shared" si="2"/>
        <v>501.63000000000011</v>
      </c>
    </row>
    <row r="25" spans="2:19" s="3" customFormat="1" ht="33.75">
      <c r="B25" s="4">
        <v>17</v>
      </c>
      <c r="C25" s="4" t="s">
        <v>3</v>
      </c>
      <c r="D25" s="27" t="s">
        <v>45</v>
      </c>
      <c r="E25" s="26" t="s">
        <v>64</v>
      </c>
      <c r="F25" s="27" t="s">
        <v>58</v>
      </c>
      <c r="G25" s="27" t="s">
        <v>127</v>
      </c>
      <c r="H25" s="27" t="s">
        <v>68</v>
      </c>
      <c r="I25" s="27" t="s">
        <v>202</v>
      </c>
      <c r="J25" s="27" t="s">
        <v>203</v>
      </c>
      <c r="K25" s="5" t="s">
        <v>5</v>
      </c>
      <c r="L25" s="6" t="s">
        <v>204</v>
      </c>
      <c r="M25" s="5">
        <v>42788</v>
      </c>
      <c r="N25" s="7" t="s">
        <v>205</v>
      </c>
      <c r="O25" s="6" t="s">
        <v>155</v>
      </c>
      <c r="P25" s="8">
        <v>6726</v>
      </c>
      <c r="Q25" s="8">
        <v>6726</v>
      </c>
      <c r="R25" s="9">
        <f t="shared" si="2"/>
        <v>0</v>
      </c>
    </row>
    <row r="26" spans="2:19" s="3" customFormat="1" ht="22.5">
      <c r="B26" s="4">
        <v>18</v>
      </c>
      <c r="C26" s="4" t="s">
        <v>3</v>
      </c>
      <c r="D26" s="27" t="s">
        <v>45</v>
      </c>
      <c r="E26" s="27" t="s">
        <v>206</v>
      </c>
      <c r="F26" s="27">
        <v>211</v>
      </c>
      <c r="G26" s="27" t="s">
        <v>98</v>
      </c>
      <c r="H26" s="27" t="s">
        <v>97</v>
      </c>
      <c r="I26" s="27" t="s">
        <v>104</v>
      </c>
      <c r="J26" s="27" t="s">
        <v>207</v>
      </c>
      <c r="K26" s="5" t="s">
        <v>5</v>
      </c>
      <c r="L26" s="6" t="s">
        <v>208</v>
      </c>
      <c r="M26" s="5">
        <v>42789</v>
      </c>
      <c r="N26" s="7" t="s">
        <v>37</v>
      </c>
      <c r="O26" s="6" t="s">
        <v>36</v>
      </c>
      <c r="P26" s="8">
        <v>2024.4</v>
      </c>
      <c r="Q26" s="8">
        <v>1332.73</v>
      </c>
      <c r="R26" s="9">
        <f t="shared" si="2"/>
        <v>691.67000000000007</v>
      </c>
    </row>
    <row r="27" spans="2:19" s="3" customFormat="1" ht="33.75">
      <c r="B27" s="4">
        <v>19</v>
      </c>
      <c r="C27" s="4" t="s">
        <v>3</v>
      </c>
      <c r="D27" s="27" t="s">
        <v>45</v>
      </c>
      <c r="E27" s="27" t="s">
        <v>206</v>
      </c>
      <c r="F27" s="27" t="s">
        <v>58</v>
      </c>
      <c r="G27" s="27" t="s">
        <v>98</v>
      </c>
      <c r="H27" s="27" t="s">
        <v>99</v>
      </c>
      <c r="I27" s="27" t="s">
        <v>69</v>
      </c>
      <c r="J27" s="27" t="s">
        <v>209</v>
      </c>
      <c r="K27" s="5" t="s">
        <v>5</v>
      </c>
      <c r="L27" s="6" t="s">
        <v>210</v>
      </c>
      <c r="M27" s="5">
        <v>42789</v>
      </c>
      <c r="N27" s="7" t="s">
        <v>32</v>
      </c>
      <c r="O27" s="6" t="s">
        <v>31</v>
      </c>
      <c r="P27" s="8">
        <v>2884.77</v>
      </c>
      <c r="Q27" s="8">
        <v>2505.63</v>
      </c>
      <c r="R27" s="9">
        <f t="shared" ref="R27" si="6">+P27-Q27</f>
        <v>379.13999999999987</v>
      </c>
    </row>
    <row r="28" spans="2:19" s="3" customFormat="1" ht="33.75">
      <c r="B28" s="4">
        <v>20</v>
      </c>
      <c r="C28" s="4" t="s">
        <v>4</v>
      </c>
      <c r="D28" s="27" t="s">
        <v>45</v>
      </c>
      <c r="E28" s="27" t="s">
        <v>211</v>
      </c>
      <c r="F28" s="27" t="s">
        <v>53</v>
      </c>
      <c r="G28" s="27" t="s">
        <v>146</v>
      </c>
      <c r="H28" s="27" t="s">
        <v>62</v>
      </c>
      <c r="I28" s="27" t="s">
        <v>52</v>
      </c>
      <c r="J28" s="27" t="s">
        <v>212</v>
      </c>
      <c r="K28" s="5" t="s">
        <v>7</v>
      </c>
      <c r="L28" s="6" t="s">
        <v>213</v>
      </c>
      <c r="M28" s="5">
        <v>42794</v>
      </c>
      <c r="N28" s="7" t="s">
        <v>11</v>
      </c>
      <c r="O28" s="6" t="s">
        <v>8</v>
      </c>
      <c r="P28" s="8">
        <v>4027.39</v>
      </c>
      <c r="Q28" s="8">
        <v>2615.2800000000002</v>
      </c>
      <c r="R28" s="9">
        <f>+P28-Q28</f>
        <v>1412.1099999999997</v>
      </c>
    </row>
    <row r="29" spans="2:19">
      <c r="B29" s="4">
        <v>21</v>
      </c>
      <c r="C29" s="4" t="s">
        <v>3</v>
      </c>
      <c r="D29" s="29" t="s">
        <v>45</v>
      </c>
      <c r="E29" s="28" t="s">
        <v>145</v>
      </c>
      <c r="F29" s="29" t="s">
        <v>53</v>
      </c>
      <c r="G29" s="12" t="s">
        <v>55</v>
      </c>
      <c r="H29" s="29" t="s">
        <v>62</v>
      </c>
      <c r="I29" s="29" t="s">
        <v>167</v>
      </c>
      <c r="J29" s="29" t="s">
        <v>216</v>
      </c>
      <c r="K29" s="5" t="s">
        <v>160</v>
      </c>
      <c r="L29" s="6" t="s">
        <v>217</v>
      </c>
      <c r="M29" s="5">
        <v>42795</v>
      </c>
      <c r="N29" s="7" t="s">
        <v>218</v>
      </c>
      <c r="O29" s="6" t="s">
        <v>219</v>
      </c>
      <c r="P29" s="8">
        <v>2029.2</v>
      </c>
      <c r="Q29" s="8">
        <v>1104.48</v>
      </c>
      <c r="R29" s="9">
        <f t="shared" ref="R29:R33" si="7">+P29-Q29</f>
        <v>924.72</v>
      </c>
    </row>
    <row r="30" spans="2:19" ht="22.5">
      <c r="B30" s="4">
        <v>22</v>
      </c>
      <c r="C30" s="4" t="s">
        <v>4</v>
      </c>
      <c r="D30" s="33" t="s">
        <v>45</v>
      </c>
      <c r="E30" s="32" t="s">
        <v>239</v>
      </c>
      <c r="F30" s="33" t="s">
        <v>240</v>
      </c>
      <c r="G30" s="12" t="s">
        <v>113</v>
      </c>
      <c r="H30" s="33" t="s">
        <v>241</v>
      </c>
      <c r="I30" s="33" t="s">
        <v>242</v>
      </c>
      <c r="J30" s="33" t="s">
        <v>119</v>
      </c>
      <c r="K30" s="5" t="s">
        <v>5</v>
      </c>
      <c r="L30" s="6" t="s">
        <v>243</v>
      </c>
      <c r="M30" s="5">
        <v>42795</v>
      </c>
      <c r="N30" s="7" t="s">
        <v>244</v>
      </c>
      <c r="O30" s="6" t="s">
        <v>245</v>
      </c>
      <c r="P30" s="8">
        <f>798+798+1596</f>
        <v>3192</v>
      </c>
      <c r="Q30" s="8">
        <v>3192</v>
      </c>
      <c r="R30" s="9">
        <f t="shared" ref="R30" si="8">+P30-Q30</f>
        <v>0</v>
      </c>
    </row>
    <row r="31" spans="2:19" ht="45">
      <c r="B31" s="4">
        <v>23</v>
      </c>
      <c r="C31" s="4" t="s">
        <v>3</v>
      </c>
      <c r="D31" s="29" t="s">
        <v>45</v>
      </c>
      <c r="E31" s="28" t="s">
        <v>120</v>
      </c>
      <c r="F31" s="29" t="s">
        <v>53</v>
      </c>
      <c r="G31" s="12" t="s">
        <v>150</v>
      </c>
      <c r="H31" s="29" t="s">
        <v>62</v>
      </c>
      <c r="I31" s="29" t="s">
        <v>84</v>
      </c>
      <c r="J31" s="29" t="s">
        <v>214</v>
      </c>
      <c r="K31" s="5" t="s">
        <v>6</v>
      </c>
      <c r="L31" s="6" t="s">
        <v>215</v>
      </c>
      <c r="M31" s="5">
        <v>42796</v>
      </c>
      <c r="N31" s="7" t="s">
        <v>26</v>
      </c>
      <c r="O31" s="6" t="s">
        <v>23</v>
      </c>
      <c r="P31" s="8">
        <v>116.28</v>
      </c>
      <c r="Q31" s="8">
        <v>116.28</v>
      </c>
      <c r="R31" s="9">
        <f t="shared" si="7"/>
        <v>0</v>
      </c>
    </row>
    <row r="32" spans="2:19" ht="22.5">
      <c r="B32" s="4">
        <v>24</v>
      </c>
      <c r="C32" s="4" t="s">
        <v>4</v>
      </c>
      <c r="D32" s="31" t="s">
        <v>45</v>
      </c>
      <c r="E32" s="30" t="s">
        <v>120</v>
      </c>
      <c r="F32" s="31" t="s">
        <v>72</v>
      </c>
      <c r="G32" s="31" t="s">
        <v>81</v>
      </c>
      <c r="H32" s="31" t="s">
        <v>74</v>
      </c>
      <c r="I32" s="31" t="s">
        <v>82</v>
      </c>
      <c r="J32" s="31" t="s">
        <v>83</v>
      </c>
      <c r="K32" s="5" t="s">
        <v>5</v>
      </c>
      <c r="L32" s="6" t="s">
        <v>233</v>
      </c>
      <c r="M32" s="5">
        <v>42797</v>
      </c>
      <c r="N32" s="7" t="s">
        <v>22</v>
      </c>
      <c r="O32" s="6" t="s">
        <v>21</v>
      </c>
      <c r="P32" s="8">
        <v>271.32</v>
      </c>
      <c r="Q32" s="8">
        <v>271.32</v>
      </c>
      <c r="R32" s="9">
        <f t="shared" si="7"/>
        <v>0</v>
      </c>
    </row>
    <row r="33" spans="2:18" ht="33.75">
      <c r="B33" s="4">
        <v>25</v>
      </c>
      <c r="C33" s="4" t="s">
        <v>13</v>
      </c>
      <c r="D33" s="31" t="s">
        <v>45</v>
      </c>
      <c r="E33" s="30" t="s">
        <v>57</v>
      </c>
      <c r="F33" s="31" t="s">
        <v>58</v>
      </c>
      <c r="G33" s="31" t="s">
        <v>94</v>
      </c>
      <c r="H33" s="31" t="s">
        <v>95</v>
      </c>
      <c r="I33" s="31" t="s">
        <v>96</v>
      </c>
      <c r="J33" s="31" t="s">
        <v>234</v>
      </c>
      <c r="K33" s="5" t="s">
        <v>5</v>
      </c>
      <c r="L33" s="6" t="s">
        <v>235</v>
      </c>
      <c r="M33" s="5">
        <v>42801</v>
      </c>
      <c r="N33" s="7" t="s">
        <v>29</v>
      </c>
      <c r="O33" s="6" t="s">
        <v>28</v>
      </c>
      <c r="P33" s="8">
        <v>533.52</v>
      </c>
      <c r="Q33" s="8">
        <v>533.52</v>
      </c>
      <c r="R33" s="9">
        <f t="shared" si="7"/>
        <v>0</v>
      </c>
    </row>
    <row r="34" spans="2:18" ht="22.5">
      <c r="B34" s="4">
        <v>26</v>
      </c>
      <c r="C34" s="4" t="s">
        <v>4</v>
      </c>
      <c r="D34" s="31" t="s">
        <v>45</v>
      </c>
      <c r="E34" s="30" t="s">
        <v>64</v>
      </c>
      <c r="F34" s="31" t="s">
        <v>63</v>
      </c>
      <c r="G34" s="31" t="s">
        <v>59</v>
      </c>
      <c r="H34" s="31" t="s">
        <v>70</v>
      </c>
      <c r="I34" s="31" t="s">
        <v>236</v>
      </c>
      <c r="J34" s="31" t="s">
        <v>110</v>
      </c>
      <c r="K34" s="5" t="s">
        <v>5</v>
      </c>
      <c r="L34" s="6" t="s">
        <v>35</v>
      </c>
      <c r="M34" s="5">
        <v>42802</v>
      </c>
      <c r="N34" s="7" t="s">
        <v>15</v>
      </c>
      <c r="O34" s="6" t="s">
        <v>14</v>
      </c>
      <c r="P34" s="8">
        <v>114</v>
      </c>
      <c r="Q34" s="8">
        <v>101.46</v>
      </c>
      <c r="R34" s="9">
        <f t="shared" ref="R34" si="9">+P34-Q34</f>
        <v>12.540000000000006</v>
      </c>
    </row>
    <row r="35" spans="2:18">
      <c r="B35" s="4">
        <v>27</v>
      </c>
      <c r="C35" s="4" t="s">
        <v>4</v>
      </c>
      <c r="D35" s="31" t="s">
        <v>45</v>
      </c>
      <c r="E35" s="30" t="s">
        <v>61</v>
      </c>
      <c r="F35" s="31" t="s">
        <v>65</v>
      </c>
      <c r="G35" s="31" t="s">
        <v>66</v>
      </c>
      <c r="H35" s="31" t="s">
        <v>67</v>
      </c>
      <c r="I35" s="31" t="s">
        <v>237</v>
      </c>
      <c r="J35" s="31" t="s">
        <v>151</v>
      </c>
      <c r="K35" s="5" t="s">
        <v>5</v>
      </c>
      <c r="L35" s="6" t="s">
        <v>238</v>
      </c>
      <c r="M35" s="5">
        <v>42802</v>
      </c>
      <c r="N35" s="7" t="s">
        <v>15</v>
      </c>
      <c r="O35" s="6" t="s">
        <v>14</v>
      </c>
      <c r="P35" s="8">
        <v>1459.2</v>
      </c>
      <c r="Q35" s="8">
        <v>1313.28</v>
      </c>
      <c r="R35" s="9">
        <f t="shared" ref="R35:R39" si="10">+P35-Q35</f>
        <v>145.92000000000007</v>
      </c>
    </row>
    <row r="36" spans="2:18" ht="33.75">
      <c r="B36" s="4">
        <v>28</v>
      </c>
      <c r="C36" s="4" t="s">
        <v>3</v>
      </c>
      <c r="D36" s="33" t="s">
        <v>45</v>
      </c>
      <c r="E36" s="33" t="s">
        <v>108</v>
      </c>
      <c r="F36" s="33">
        <v>211</v>
      </c>
      <c r="G36" s="33" t="s">
        <v>98</v>
      </c>
      <c r="H36" s="33" t="s">
        <v>99</v>
      </c>
      <c r="I36" s="33" t="s">
        <v>69</v>
      </c>
      <c r="J36" s="33" t="s">
        <v>253</v>
      </c>
      <c r="K36" s="5" t="s">
        <v>5</v>
      </c>
      <c r="L36" s="6" t="s">
        <v>163</v>
      </c>
      <c r="M36" s="5">
        <v>42803</v>
      </c>
      <c r="N36" s="7" t="s">
        <v>37</v>
      </c>
      <c r="O36" s="6" t="s">
        <v>36</v>
      </c>
      <c r="P36" s="8">
        <v>1735.2</v>
      </c>
      <c r="Q36" s="8">
        <v>1339.96</v>
      </c>
      <c r="R36" s="9">
        <f t="shared" si="10"/>
        <v>395.24</v>
      </c>
    </row>
    <row r="37" spans="2:18" ht="33.75">
      <c r="B37" s="4">
        <v>29</v>
      </c>
      <c r="C37" s="4" t="s">
        <v>3</v>
      </c>
      <c r="D37" s="33" t="s">
        <v>45</v>
      </c>
      <c r="E37" s="33" t="s">
        <v>108</v>
      </c>
      <c r="F37" s="33" t="s">
        <v>58</v>
      </c>
      <c r="G37" s="33" t="s">
        <v>98</v>
      </c>
      <c r="H37" s="33" t="s">
        <v>99</v>
      </c>
      <c r="I37" s="33" t="s">
        <v>69</v>
      </c>
      <c r="J37" s="33" t="s">
        <v>254</v>
      </c>
      <c r="K37" s="5" t="s">
        <v>5</v>
      </c>
      <c r="L37" s="6" t="s">
        <v>142</v>
      </c>
      <c r="M37" s="5">
        <v>42803</v>
      </c>
      <c r="N37" s="7" t="s">
        <v>32</v>
      </c>
      <c r="O37" s="6" t="s">
        <v>31</v>
      </c>
      <c r="P37" s="8">
        <v>2472.66</v>
      </c>
      <c r="Q37" s="8">
        <v>2280.34</v>
      </c>
      <c r="R37" s="9">
        <f t="shared" si="10"/>
        <v>192.31999999999971</v>
      </c>
    </row>
    <row r="38" spans="2:18" ht="33.75">
      <c r="B38" s="4">
        <v>30</v>
      </c>
      <c r="C38" s="4" t="s">
        <v>4</v>
      </c>
      <c r="D38" s="33" t="s">
        <v>45</v>
      </c>
      <c r="E38" s="32" t="s">
        <v>246</v>
      </c>
      <c r="F38" s="33" t="s">
        <v>247</v>
      </c>
      <c r="G38" s="11" t="s">
        <v>248</v>
      </c>
      <c r="H38" s="33" t="s">
        <v>249</v>
      </c>
      <c r="I38" s="33" t="s">
        <v>250</v>
      </c>
      <c r="J38" s="33" t="s">
        <v>251</v>
      </c>
      <c r="K38" s="5" t="s">
        <v>5</v>
      </c>
      <c r="L38" s="6" t="s">
        <v>252</v>
      </c>
      <c r="M38" s="5">
        <v>42804</v>
      </c>
      <c r="N38" s="7" t="s">
        <v>128</v>
      </c>
      <c r="O38" s="6" t="s">
        <v>16</v>
      </c>
      <c r="P38" s="8">
        <v>312.36</v>
      </c>
      <c r="Q38" s="8">
        <v>312.36</v>
      </c>
      <c r="R38" s="9">
        <f t="shared" si="10"/>
        <v>0</v>
      </c>
    </row>
    <row r="39" spans="2:18" ht="56.25">
      <c r="B39" s="4">
        <v>31</v>
      </c>
      <c r="C39" s="4" t="s">
        <v>3</v>
      </c>
      <c r="D39" s="36" t="s">
        <v>45</v>
      </c>
      <c r="E39" s="35" t="s">
        <v>71</v>
      </c>
      <c r="F39" s="36" t="s">
        <v>72</v>
      </c>
      <c r="G39" s="36" t="s">
        <v>73</v>
      </c>
      <c r="H39" s="36" t="s">
        <v>74</v>
      </c>
      <c r="I39" s="36" t="s">
        <v>75</v>
      </c>
      <c r="J39" s="36" t="s">
        <v>76</v>
      </c>
      <c r="K39" s="5" t="s">
        <v>5</v>
      </c>
      <c r="L39" s="6" t="s">
        <v>255</v>
      </c>
      <c r="M39" s="5">
        <v>42807</v>
      </c>
      <c r="N39" s="7" t="s">
        <v>19</v>
      </c>
      <c r="O39" s="6" t="s">
        <v>18</v>
      </c>
      <c r="P39" s="8">
        <v>738.23</v>
      </c>
      <c r="Q39" s="8">
        <v>738.23</v>
      </c>
      <c r="R39" s="9">
        <f t="shared" si="10"/>
        <v>0</v>
      </c>
    </row>
    <row r="40" spans="2:18" ht="33.75">
      <c r="B40" s="4">
        <v>32</v>
      </c>
      <c r="C40" s="4" t="s">
        <v>4</v>
      </c>
      <c r="D40" s="38" t="s">
        <v>45</v>
      </c>
      <c r="E40" s="37" t="s">
        <v>61</v>
      </c>
      <c r="F40" s="38">
        <v>211</v>
      </c>
      <c r="G40" s="38" t="s">
        <v>98</v>
      </c>
      <c r="H40" s="38" t="s">
        <v>100</v>
      </c>
      <c r="I40" s="38" t="s">
        <v>101</v>
      </c>
      <c r="J40" s="38" t="s">
        <v>102</v>
      </c>
      <c r="K40" s="5" t="s">
        <v>5</v>
      </c>
      <c r="L40" s="6" t="s">
        <v>258</v>
      </c>
      <c r="M40" s="5">
        <v>42808</v>
      </c>
      <c r="N40" s="7" t="s">
        <v>34</v>
      </c>
      <c r="O40" s="6" t="s">
        <v>33</v>
      </c>
      <c r="P40" s="112">
        <v>1552</v>
      </c>
      <c r="Q40" s="8">
        <v>229.25</v>
      </c>
      <c r="R40" s="9">
        <f>+P40-Q40</f>
        <v>1322.75</v>
      </c>
    </row>
    <row r="41" spans="2:18" ht="33.75">
      <c r="B41" s="4">
        <v>33</v>
      </c>
      <c r="C41" s="4" t="s">
        <v>4</v>
      </c>
      <c r="D41" s="38" t="s">
        <v>45</v>
      </c>
      <c r="E41" s="37" t="s">
        <v>61</v>
      </c>
      <c r="F41" s="38">
        <v>211</v>
      </c>
      <c r="G41" s="38" t="s">
        <v>98</v>
      </c>
      <c r="H41" s="38" t="s">
        <v>100</v>
      </c>
      <c r="I41" s="38" t="s">
        <v>101</v>
      </c>
      <c r="J41" s="38" t="s">
        <v>102</v>
      </c>
      <c r="K41" s="5" t="s">
        <v>5</v>
      </c>
      <c r="L41" s="6" t="s">
        <v>259</v>
      </c>
      <c r="M41" s="5">
        <v>42808</v>
      </c>
      <c r="N41" s="7" t="s">
        <v>34</v>
      </c>
      <c r="O41" s="6" t="s">
        <v>33</v>
      </c>
      <c r="P41" s="113"/>
      <c r="Q41" s="8">
        <v>413.45</v>
      </c>
      <c r="R41" s="9">
        <f>+P41-Q41</f>
        <v>-413.45</v>
      </c>
    </row>
    <row r="42" spans="2:18" ht="33.75">
      <c r="B42" s="4">
        <v>34</v>
      </c>
      <c r="C42" s="4" t="s">
        <v>4</v>
      </c>
      <c r="D42" s="38" t="s">
        <v>45</v>
      </c>
      <c r="E42" s="37" t="s">
        <v>61</v>
      </c>
      <c r="F42" s="38">
        <v>211</v>
      </c>
      <c r="G42" s="38" t="s">
        <v>98</v>
      </c>
      <c r="H42" s="38" t="s">
        <v>100</v>
      </c>
      <c r="I42" s="38" t="s">
        <v>101</v>
      </c>
      <c r="J42" s="38" t="s">
        <v>102</v>
      </c>
      <c r="K42" s="5" t="s">
        <v>5</v>
      </c>
      <c r="L42" s="6" t="s">
        <v>260</v>
      </c>
      <c r="M42" s="5">
        <v>42808</v>
      </c>
      <c r="N42" s="7" t="s">
        <v>34</v>
      </c>
      <c r="O42" s="6" t="s">
        <v>33</v>
      </c>
      <c r="P42" s="113"/>
      <c r="Q42" s="8">
        <v>223.6</v>
      </c>
      <c r="R42" s="9">
        <f t="shared" ref="R42:R45" si="11">+P42-Q42</f>
        <v>-223.6</v>
      </c>
    </row>
    <row r="43" spans="2:18" ht="33.75">
      <c r="B43" s="4">
        <v>35</v>
      </c>
      <c r="C43" s="4" t="s">
        <v>4</v>
      </c>
      <c r="D43" s="38" t="s">
        <v>45</v>
      </c>
      <c r="E43" s="37" t="s">
        <v>61</v>
      </c>
      <c r="F43" s="38">
        <v>211</v>
      </c>
      <c r="G43" s="38" t="s">
        <v>98</v>
      </c>
      <c r="H43" s="38" t="s">
        <v>100</v>
      </c>
      <c r="I43" s="38" t="s">
        <v>101</v>
      </c>
      <c r="J43" s="38" t="s">
        <v>102</v>
      </c>
      <c r="K43" s="5" t="s">
        <v>5</v>
      </c>
      <c r="L43" s="6" t="s">
        <v>261</v>
      </c>
      <c r="M43" s="5">
        <v>42808</v>
      </c>
      <c r="N43" s="7" t="s">
        <v>34</v>
      </c>
      <c r="O43" s="6" t="s">
        <v>33</v>
      </c>
      <c r="P43" s="113"/>
      <c r="Q43" s="8">
        <v>187</v>
      </c>
      <c r="R43" s="9">
        <f t="shared" si="11"/>
        <v>-187</v>
      </c>
    </row>
    <row r="44" spans="2:18" ht="33.75">
      <c r="B44" s="4">
        <v>36</v>
      </c>
      <c r="C44" s="4" t="s">
        <v>4</v>
      </c>
      <c r="D44" s="38" t="s">
        <v>45</v>
      </c>
      <c r="E44" s="37" t="s">
        <v>61</v>
      </c>
      <c r="F44" s="38">
        <v>211</v>
      </c>
      <c r="G44" s="38" t="s">
        <v>98</v>
      </c>
      <c r="H44" s="38" t="s">
        <v>100</v>
      </c>
      <c r="I44" s="38" t="s">
        <v>101</v>
      </c>
      <c r="J44" s="38" t="s">
        <v>102</v>
      </c>
      <c r="K44" s="5" t="s">
        <v>5</v>
      </c>
      <c r="L44" s="6" t="s">
        <v>262</v>
      </c>
      <c r="M44" s="5">
        <v>42808</v>
      </c>
      <c r="N44" s="7" t="s">
        <v>34</v>
      </c>
      <c r="O44" s="6" t="s">
        <v>33</v>
      </c>
      <c r="P44" s="113"/>
      <c r="Q44" s="8">
        <v>146.25</v>
      </c>
      <c r="R44" s="9">
        <f t="shared" si="11"/>
        <v>-146.25</v>
      </c>
    </row>
    <row r="45" spans="2:18" ht="33.75">
      <c r="B45" s="4">
        <v>37</v>
      </c>
      <c r="C45" s="4" t="s">
        <v>4</v>
      </c>
      <c r="D45" s="38" t="s">
        <v>45</v>
      </c>
      <c r="E45" s="37" t="s">
        <v>61</v>
      </c>
      <c r="F45" s="38">
        <v>211</v>
      </c>
      <c r="G45" s="38" t="s">
        <v>98</v>
      </c>
      <c r="H45" s="38" t="s">
        <v>100</v>
      </c>
      <c r="I45" s="38" t="s">
        <v>101</v>
      </c>
      <c r="J45" s="38" t="s">
        <v>102</v>
      </c>
      <c r="K45" s="5" t="s">
        <v>5</v>
      </c>
      <c r="L45" s="6" t="s">
        <v>263</v>
      </c>
      <c r="M45" s="5">
        <v>42808</v>
      </c>
      <c r="N45" s="7" t="s">
        <v>34</v>
      </c>
      <c r="O45" s="6" t="s">
        <v>17</v>
      </c>
      <c r="P45" s="113"/>
      <c r="Q45" s="8">
        <v>325.14999999999998</v>
      </c>
      <c r="R45" s="9">
        <f t="shared" si="11"/>
        <v>-325.14999999999998</v>
      </c>
    </row>
    <row r="46" spans="2:18" ht="33.75">
      <c r="B46" s="4">
        <v>38</v>
      </c>
      <c r="C46" s="4" t="s">
        <v>4</v>
      </c>
      <c r="D46" s="38" t="s">
        <v>45</v>
      </c>
      <c r="E46" s="37" t="s">
        <v>61</v>
      </c>
      <c r="F46" s="38">
        <v>211</v>
      </c>
      <c r="G46" s="38" t="s">
        <v>98</v>
      </c>
      <c r="H46" s="38" t="s">
        <v>100</v>
      </c>
      <c r="I46" s="38" t="s">
        <v>101</v>
      </c>
      <c r="J46" s="38" t="s">
        <v>102</v>
      </c>
      <c r="K46" s="5" t="s">
        <v>5</v>
      </c>
      <c r="L46" s="6" t="s">
        <v>264</v>
      </c>
      <c r="M46" s="5">
        <v>42808</v>
      </c>
      <c r="N46" s="7" t="s">
        <v>34</v>
      </c>
      <c r="O46" s="6" t="s">
        <v>17</v>
      </c>
      <c r="P46" s="114"/>
      <c r="Q46" s="8">
        <v>27.3</v>
      </c>
      <c r="R46" s="9">
        <f>+P46-Q46</f>
        <v>-27.3</v>
      </c>
    </row>
    <row r="47" spans="2:18" ht="33.75">
      <c r="B47" s="4">
        <v>39</v>
      </c>
      <c r="C47" s="4" t="s">
        <v>3</v>
      </c>
      <c r="D47" s="38" t="s">
        <v>45</v>
      </c>
      <c r="E47" s="37" t="s">
        <v>256</v>
      </c>
      <c r="F47" s="38" t="s">
        <v>53</v>
      </c>
      <c r="G47" s="38" t="s">
        <v>143</v>
      </c>
      <c r="H47" s="38" t="s">
        <v>62</v>
      </c>
      <c r="I47" s="38" t="s">
        <v>187</v>
      </c>
      <c r="J47" s="38" t="s">
        <v>188</v>
      </c>
      <c r="K47" s="5" t="s">
        <v>6</v>
      </c>
      <c r="L47" s="6" t="s">
        <v>257</v>
      </c>
      <c r="M47" s="5">
        <v>42809</v>
      </c>
      <c r="N47" s="7" t="s">
        <v>190</v>
      </c>
      <c r="O47" s="6" t="s">
        <v>191</v>
      </c>
      <c r="P47" s="8">
        <v>5916.6</v>
      </c>
      <c r="Q47" s="8">
        <v>5540.4</v>
      </c>
      <c r="R47" s="9">
        <f t="shared" ref="R47" si="12">+P47-Q47</f>
        <v>376.20000000000073</v>
      </c>
    </row>
    <row r="48" spans="2:18" ht="33.75">
      <c r="B48" s="4">
        <v>40</v>
      </c>
      <c r="C48" s="4" t="s">
        <v>3</v>
      </c>
      <c r="D48" s="38" t="s">
        <v>45</v>
      </c>
      <c r="E48" s="37" t="s">
        <v>158</v>
      </c>
      <c r="F48" s="38" t="s">
        <v>58</v>
      </c>
      <c r="G48" s="38" t="s">
        <v>105</v>
      </c>
      <c r="H48" s="38" t="s">
        <v>97</v>
      </c>
      <c r="I48" s="38" t="s">
        <v>93</v>
      </c>
      <c r="J48" s="38" t="s">
        <v>265</v>
      </c>
      <c r="K48" s="5" t="s">
        <v>5</v>
      </c>
      <c r="L48" s="6" t="s">
        <v>266</v>
      </c>
      <c r="M48" s="5">
        <v>42810</v>
      </c>
      <c r="N48" s="7" t="s">
        <v>267</v>
      </c>
      <c r="O48" s="6" t="s">
        <v>268</v>
      </c>
      <c r="P48" s="8">
        <v>250.8</v>
      </c>
      <c r="Q48" s="8">
        <v>160</v>
      </c>
      <c r="R48" s="9">
        <f t="shared" ref="R48:R57" si="13">+P48-Q48</f>
        <v>90.800000000000011</v>
      </c>
    </row>
    <row r="49" spans="2:27">
      <c r="B49" s="4">
        <v>41</v>
      </c>
      <c r="C49" s="4" t="s">
        <v>4</v>
      </c>
      <c r="D49" s="38" t="s">
        <v>45</v>
      </c>
      <c r="E49" s="37" t="s">
        <v>91</v>
      </c>
      <c r="F49" s="38" t="s">
        <v>58</v>
      </c>
      <c r="G49" s="38" t="s">
        <v>121</v>
      </c>
      <c r="H49" s="38" t="s">
        <v>97</v>
      </c>
      <c r="I49" s="38" t="s">
        <v>122</v>
      </c>
      <c r="J49" s="38" t="s">
        <v>123</v>
      </c>
      <c r="K49" s="5" t="s">
        <v>5</v>
      </c>
      <c r="L49" s="6" t="s">
        <v>269</v>
      </c>
      <c r="M49" s="5">
        <v>42810</v>
      </c>
      <c r="N49" s="7" t="s">
        <v>124</v>
      </c>
      <c r="O49" s="6" t="s">
        <v>125</v>
      </c>
      <c r="P49" s="8">
        <v>152.68</v>
      </c>
      <c r="Q49" s="8">
        <v>152.68</v>
      </c>
      <c r="R49" s="9">
        <f t="shared" si="13"/>
        <v>0</v>
      </c>
    </row>
    <row r="50" spans="2:27" ht="45">
      <c r="B50" s="4">
        <v>42</v>
      </c>
      <c r="C50" s="4" t="s">
        <v>3</v>
      </c>
      <c r="D50" s="38" t="s">
        <v>45</v>
      </c>
      <c r="E50" s="37" t="s">
        <v>111</v>
      </c>
      <c r="F50" s="38">
        <v>211</v>
      </c>
      <c r="G50" s="38" t="s">
        <v>98</v>
      </c>
      <c r="H50" s="38" t="s">
        <v>109</v>
      </c>
      <c r="I50" s="38" t="s">
        <v>104</v>
      </c>
      <c r="J50" s="38" t="s">
        <v>112</v>
      </c>
      <c r="K50" s="5" t="s">
        <v>5</v>
      </c>
      <c r="L50" s="6" t="s">
        <v>270</v>
      </c>
      <c r="M50" s="5">
        <v>42810</v>
      </c>
      <c r="N50" s="7" t="s">
        <v>10</v>
      </c>
      <c r="O50" s="6" t="s">
        <v>9</v>
      </c>
      <c r="P50" s="8">
        <v>2423.16</v>
      </c>
      <c r="Q50" s="8">
        <v>1679.47</v>
      </c>
      <c r="R50" s="9">
        <f t="shared" si="13"/>
        <v>743.68999999999983</v>
      </c>
    </row>
    <row r="51" spans="2:27" ht="33.75">
      <c r="B51" s="4">
        <v>43</v>
      </c>
      <c r="C51" s="4" t="s">
        <v>4</v>
      </c>
      <c r="D51" s="42" t="s">
        <v>45</v>
      </c>
      <c r="E51" s="41" t="s">
        <v>64</v>
      </c>
      <c r="F51" s="42" t="s">
        <v>78</v>
      </c>
      <c r="G51" s="42" t="s">
        <v>59</v>
      </c>
      <c r="H51" s="42" t="s">
        <v>159</v>
      </c>
      <c r="I51" s="42" t="s">
        <v>126</v>
      </c>
      <c r="J51" s="42" t="s">
        <v>274</v>
      </c>
      <c r="K51" s="5" t="s">
        <v>5</v>
      </c>
      <c r="L51" s="6" t="s">
        <v>275</v>
      </c>
      <c r="M51" s="5">
        <v>42811</v>
      </c>
      <c r="N51" s="7" t="s">
        <v>281</v>
      </c>
      <c r="O51" s="6" t="s">
        <v>276</v>
      </c>
      <c r="P51" s="8">
        <v>148.19999999999999</v>
      </c>
      <c r="Q51" s="8">
        <v>143.63999999999999</v>
      </c>
      <c r="R51" s="9">
        <f t="shared" ref="R51" si="14">+P51-Q51</f>
        <v>4.5600000000000023</v>
      </c>
    </row>
    <row r="52" spans="2:27" ht="22.5">
      <c r="B52" s="4">
        <v>44</v>
      </c>
      <c r="C52" s="4" t="s">
        <v>4</v>
      </c>
      <c r="D52" s="40" t="s">
        <v>45</v>
      </c>
      <c r="E52" s="39" t="s">
        <v>103</v>
      </c>
      <c r="F52" s="40" t="s">
        <v>53</v>
      </c>
      <c r="G52" s="40" t="s">
        <v>165</v>
      </c>
      <c r="H52" s="40" t="s">
        <v>62</v>
      </c>
      <c r="I52" s="40" t="s">
        <v>126</v>
      </c>
      <c r="J52" s="40" t="s">
        <v>271</v>
      </c>
      <c r="K52" s="5" t="s">
        <v>272</v>
      </c>
      <c r="L52" s="6" t="s">
        <v>273</v>
      </c>
      <c r="M52" s="5">
        <v>42815</v>
      </c>
      <c r="N52" s="7" t="s">
        <v>161</v>
      </c>
      <c r="O52" s="6" t="s">
        <v>162</v>
      </c>
      <c r="P52" s="8">
        <v>1970.42</v>
      </c>
      <c r="Q52" s="8">
        <v>1445.01</v>
      </c>
      <c r="R52" s="9">
        <f t="shared" si="13"/>
        <v>525.41000000000008</v>
      </c>
    </row>
    <row r="53" spans="2:27" ht="22.5">
      <c r="B53" s="4">
        <v>45</v>
      </c>
      <c r="C53" s="4" t="s">
        <v>3</v>
      </c>
      <c r="D53" s="42" t="s">
        <v>45</v>
      </c>
      <c r="E53" s="41" t="s">
        <v>60</v>
      </c>
      <c r="F53" s="42" t="s">
        <v>72</v>
      </c>
      <c r="G53" s="42" t="s">
        <v>86</v>
      </c>
      <c r="H53" s="42" t="s">
        <v>144</v>
      </c>
      <c r="I53" s="42" t="s">
        <v>87</v>
      </c>
      <c r="J53" s="42" t="s">
        <v>177</v>
      </c>
      <c r="K53" s="5" t="s">
        <v>5</v>
      </c>
      <c r="L53" s="6" t="s">
        <v>277</v>
      </c>
      <c r="M53" s="5">
        <v>42815</v>
      </c>
      <c r="N53" s="7" t="s">
        <v>25</v>
      </c>
      <c r="O53" s="6" t="s">
        <v>24</v>
      </c>
      <c r="P53" s="8">
        <v>1470.6</v>
      </c>
      <c r="Q53" s="8">
        <v>1470.6</v>
      </c>
      <c r="R53" s="9">
        <f t="shared" si="13"/>
        <v>0</v>
      </c>
    </row>
    <row r="54" spans="2:27" ht="33.75">
      <c r="B54" s="4">
        <v>46</v>
      </c>
      <c r="C54" s="4" t="s">
        <v>3</v>
      </c>
      <c r="D54" s="44" t="s">
        <v>45</v>
      </c>
      <c r="E54" s="17" t="s">
        <v>88</v>
      </c>
      <c r="F54" s="44">
        <v>211</v>
      </c>
      <c r="G54" s="44" t="s">
        <v>94</v>
      </c>
      <c r="H54" s="44" t="s">
        <v>99</v>
      </c>
      <c r="I54" s="44" t="s">
        <v>107</v>
      </c>
      <c r="J54" s="44" t="s">
        <v>114</v>
      </c>
      <c r="K54" s="5" t="s">
        <v>5</v>
      </c>
      <c r="L54" s="6" t="s">
        <v>278</v>
      </c>
      <c r="M54" s="5">
        <v>42817</v>
      </c>
      <c r="N54" s="7" t="s">
        <v>115</v>
      </c>
      <c r="O54" s="6" t="s">
        <v>116</v>
      </c>
      <c r="P54" s="8">
        <v>968.16</v>
      </c>
      <c r="Q54" s="8">
        <v>968.16</v>
      </c>
      <c r="R54" s="9">
        <f t="shared" si="13"/>
        <v>0</v>
      </c>
    </row>
    <row r="55" spans="2:27" ht="33.75">
      <c r="B55" s="4">
        <v>47</v>
      </c>
      <c r="C55" s="4" t="s">
        <v>4</v>
      </c>
      <c r="D55" s="46" t="s">
        <v>45</v>
      </c>
      <c r="E55" s="45" t="s">
        <v>282</v>
      </c>
      <c r="F55" s="46" t="s">
        <v>72</v>
      </c>
      <c r="G55" s="46" t="s">
        <v>89</v>
      </c>
      <c r="H55" s="46" t="s">
        <v>74</v>
      </c>
      <c r="I55" s="46" t="s">
        <v>117</v>
      </c>
      <c r="J55" s="46" t="s">
        <v>283</v>
      </c>
      <c r="K55" s="5" t="s">
        <v>5</v>
      </c>
      <c r="L55" s="6" t="s">
        <v>284</v>
      </c>
      <c r="M55" s="5">
        <v>42817</v>
      </c>
      <c r="N55" s="7" t="s">
        <v>285</v>
      </c>
      <c r="O55" s="6" t="s">
        <v>154</v>
      </c>
      <c r="P55" s="8">
        <f>499.32+476.52</f>
        <v>975.83999999999992</v>
      </c>
      <c r="Q55" s="8">
        <v>906.64</v>
      </c>
      <c r="R55" s="9">
        <f t="shared" ref="R55:R56" si="15">+P55-Q55</f>
        <v>69.199999999999932</v>
      </c>
    </row>
    <row r="56" spans="2:27" ht="56.25">
      <c r="B56" s="4">
        <v>48</v>
      </c>
      <c r="C56" s="4" t="s">
        <v>4</v>
      </c>
      <c r="D56" s="48" t="s">
        <v>45</v>
      </c>
      <c r="E56" s="47" t="s">
        <v>282</v>
      </c>
      <c r="F56" s="48" t="s">
        <v>58</v>
      </c>
      <c r="G56" s="12" t="s">
        <v>85</v>
      </c>
      <c r="H56" s="48" t="s">
        <v>97</v>
      </c>
      <c r="I56" s="48" t="s">
        <v>289</v>
      </c>
      <c r="J56" s="49" t="s">
        <v>290</v>
      </c>
      <c r="K56" s="5" t="s">
        <v>5</v>
      </c>
      <c r="L56" s="6" t="s">
        <v>291</v>
      </c>
      <c r="M56" s="5">
        <v>42818</v>
      </c>
      <c r="N56" s="7" t="s">
        <v>292</v>
      </c>
      <c r="O56" s="16" t="s">
        <v>293</v>
      </c>
      <c r="P56" s="8">
        <f>912+570</f>
        <v>1482</v>
      </c>
      <c r="Q56" s="8">
        <v>1482</v>
      </c>
      <c r="R56" s="9">
        <f t="shared" si="15"/>
        <v>0</v>
      </c>
    </row>
    <row r="57" spans="2:27" ht="33.75">
      <c r="B57" s="4">
        <v>49</v>
      </c>
      <c r="C57" s="4" t="s">
        <v>3</v>
      </c>
      <c r="D57" s="44" t="s">
        <v>45</v>
      </c>
      <c r="E57" s="43" t="s">
        <v>164</v>
      </c>
      <c r="F57" s="44" t="s">
        <v>58</v>
      </c>
      <c r="G57" s="12" t="s">
        <v>92</v>
      </c>
      <c r="H57" s="44" t="s">
        <v>97</v>
      </c>
      <c r="I57" s="12" t="s">
        <v>0</v>
      </c>
      <c r="J57" s="44" t="s">
        <v>279</v>
      </c>
      <c r="K57" s="5" t="s">
        <v>5</v>
      </c>
      <c r="L57" s="6" t="s">
        <v>280</v>
      </c>
      <c r="M57" s="5">
        <v>42818</v>
      </c>
      <c r="N57" s="7" t="s">
        <v>168</v>
      </c>
      <c r="O57" s="16" t="s">
        <v>169</v>
      </c>
      <c r="P57" s="8">
        <v>250.8</v>
      </c>
      <c r="Q57" s="8">
        <v>210</v>
      </c>
      <c r="R57" s="9">
        <f t="shared" si="13"/>
        <v>40.800000000000011</v>
      </c>
    </row>
    <row r="58" spans="2:27" ht="33.75">
      <c r="B58" s="4">
        <v>50</v>
      </c>
      <c r="C58" s="4" t="s">
        <v>4</v>
      </c>
      <c r="D58" s="46" t="s">
        <v>45</v>
      </c>
      <c r="E58" s="46" t="s">
        <v>286</v>
      </c>
      <c r="F58" s="46" t="s">
        <v>53</v>
      </c>
      <c r="G58" s="46" t="s">
        <v>146</v>
      </c>
      <c r="H58" s="46" t="s">
        <v>62</v>
      </c>
      <c r="I58" s="46" t="s">
        <v>52</v>
      </c>
      <c r="J58" s="46" t="s">
        <v>287</v>
      </c>
      <c r="K58" s="5" t="s">
        <v>7</v>
      </c>
      <c r="L58" s="6" t="s">
        <v>288</v>
      </c>
      <c r="M58" s="5">
        <v>42825</v>
      </c>
      <c r="N58" s="7" t="s">
        <v>11</v>
      </c>
      <c r="O58" s="6" t="s">
        <v>8</v>
      </c>
      <c r="P58" s="8">
        <v>4027.39</v>
      </c>
      <c r="Q58" s="8">
        <v>3521.45</v>
      </c>
      <c r="R58" s="9">
        <f>+P58-Q58</f>
        <v>505.94000000000005</v>
      </c>
    </row>
    <row r="59" spans="2:27" ht="22.5">
      <c r="B59" s="4">
        <v>51</v>
      </c>
      <c r="C59" s="4" t="s">
        <v>4</v>
      </c>
      <c r="D59" s="49" t="s">
        <v>45</v>
      </c>
      <c r="E59" s="47" t="s">
        <v>120</v>
      </c>
      <c r="F59" s="49" t="s">
        <v>72</v>
      </c>
      <c r="G59" s="49" t="s">
        <v>81</v>
      </c>
      <c r="H59" s="49" t="s">
        <v>74</v>
      </c>
      <c r="I59" s="49" t="s">
        <v>82</v>
      </c>
      <c r="J59" s="49" t="s">
        <v>83</v>
      </c>
      <c r="K59" s="5" t="s">
        <v>5</v>
      </c>
      <c r="L59" s="6" t="s">
        <v>632</v>
      </c>
      <c r="M59" s="5">
        <v>42828</v>
      </c>
      <c r="N59" s="7" t="s">
        <v>22</v>
      </c>
      <c r="O59" s="6" t="s">
        <v>21</v>
      </c>
      <c r="P59" s="8">
        <v>558.14</v>
      </c>
      <c r="Q59" s="8">
        <v>558.14</v>
      </c>
      <c r="R59" s="9">
        <f t="shared" ref="R59:R122" si="16">+P59-Q59</f>
        <v>0</v>
      </c>
    </row>
    <row r="60" spans="2:27" ht="33.75">
      <c r="B60" s="4">
        <v>52</v>
      </c>
      <c r="C60" s="4" t="s">
        <v>3</v>
      </c>
      <c r="D60" s="49" t="s">
        <v>45</v>
      </c>
      <c r="E60" s="17" t="s">
        <v>633</v>
      </c>
      <c r="F60" s="49">
        <v>211</v>
      </c>
      <c r="G60" s="49" t="s">
        <v>98</v>
      </c>
      <c r="H60" s="49" t="s">
        <v>634</v>
      </c>
      <c r="I60" s="49" t="s">
        <v>69</v>
      </c>
      <c r="J60" s="49" t="s">
        <v>635</v>
      </c>
      <c r="K60" s="5" t="s">
        <v>5</v>
      </c>
      <c r="L60" s="6" t="s">
        <v>636</v>
      </c>
      <c r="M60" s="5">
        <v>42829</v>
      </c>
      <c r="N60" s="7" t="s">
        <v>637</v>
      </c>
      <c r="O60" s="6" t="s">
        <v>638</v>
      </c>
      <c r="P60" s="8">
        <v>364.8</v>
      </c>
      <c r="Q60" s="8">
        <v>364.8</v>
      </c>
      <c r="R60" s="9">
        <f t="shared" si="16"/>
        <v>0</v>
      </c>
    </row>
    <row r="61" spans="2:27" ht="45">
      <c r="B61" s="4">
        <v>53</v>
      </c>
      <c r="C61" s="4" t="s">
        <v>3</v>
      </c>
      <c r="D61" s="49" t="s">
        <v>45</v>
      </c>
      <c r="E61" s="47" t="s">
        <v>639</v>
      </c>
      <c r="F61" s="49" t="s">
        <v>53</v>
      </c>
      <c r="G61" s="12" t="s">
        <v>150</v>
      </c>
      <c r="H61" s="49" t="s">
        <v>62</v>
      </c>
      <c r="I61" s="49" t="s">
        <v>84</v>
      </c>
      <c r="J61" s="49" t="s">
        <v>640</v>
      </c>
      <c r="K61" s="5" t="s">
        <v>6</v>
      </c>
      <c r="L61" s="6" t="s">
        <v>641</v>
      </c>
      <c r="M61" s="5">
        <v>42829</v>
      </c>
      <c r="N61" s="7" t="s">
        <v>26</v>
      </c>
      <c r="O61" s="6" t="s">
        <v>23</v>
      </c>
      <c r="P61" s="8">
        <v>355.68</v>
      </c>
      <c r="Q61" s="8">
        <v>355.68</v>
      </c>
      <c r="R61" s="9">
        <f t="shared" si="16"/>
        <v>0</v>
      </c>
      <c r="S61" s="70"/>
      <c r="T61" s="71"/>
      <c r="U61" s="72"/>
      <c r="V61" s="71"/>
      <c r="W61" s="73"/>
      <c r="X61" s="72"/>
      <c r="Y61" s="74"/>
      <c r="Z61" s="74"/>
      <c r="AA61" s="75"/>
    </row>
    <row r="62" spans="2:27" ht="56.25">
      <c r="B62" s="4">
        <v>54</v>
      </c>
      <c r="C62" s="4" t="s">
        <v>3</v>
      </c>
      <c r="D62" s="49" t="s">
        <v>45</v>
      </c>
      <c r="E62" s="47" t="s">
        <v>633</v>
      </c>
      <c r="F62" s="49" t="s">
        <v>492</v>
      </c>
      <c r="G62" s="12" t="s">
        <v>59</v>
      </c>
      <c r="H62" s="49" t="s">
        <v>642</v>
      </c>
      <c r="I62" s="49" t="s">
        <v>643</v>
      </c>
      <c r="J62" s="49" t="s">
        <v>644</v>
      </c>
      <c r="K62" s="5" t="s">
        <v>5</v>
      </c>
      <c r="L62" s="6" t="s">
        <v>645</v>
      </c>
      <c r="M62" s="5">
        <v>42830</v>
      </c>
      <c r="N62" s="7" t="s">
        <v>646</v>
      </c>
      <c r="O62" s="6" t="s">
        <v>647</v>
      </c>
      <c r="P62" s="8">
        <v>2000</v>
      </c>
      <c r="Q62" s="8">
        <v>2850</v>
      </c>
      <c r="R62" s="9">
        <f t="shared" si="16"/>
        <v>-850</v>
      </c>
      <c r="S62" s="76"/>
      <c r="T62" s="76"/>
      <c r="U62" s="76"/>
      <c r="V62" s="76"/>
      <c r="W62" s="76"/>
      <c r="X62" s="76"/>
      <c r="Y62" s="76"/>
      <c r="Z62" s="76"/>
      <c r="AA62" s="76"/>
    </row>
    <row r="63" spans="2:27" ht="33.75">
      <c r="B63" s="4">
        <v>55</v>
      </c>
      <c r="C63" s="4" t="s">
        <v>3</v>
      </c>
      <c r="D63" s="49" t="s">
        <v>45</v>
      </c>
      <c r="E63" s="49" t="s">
        <v>648</v>
      </c>
      <c r="F63" s="49">
        <v>211</v>
      </c>
      <c r="G63" s="49" t="s">
        <v>98</v>
      </c>
      <c r="H63" s="49" t="s">
        <v>99</v>
      </c>
      <c r="I63" s="49" t="s">
        <v>69</v>
      </c>
      <c r="J63" s="49" t="s">
        <v>649</v>
      </c>
      <c r="K63" s="5" t="s">
        <v>5</v>
      </c>
      <c r="L63" s="6" t="s">
        <v>650</v>
      </c>
      <c r="M63" s="5">
        <v>42835</v>
      </c>
      <c r="N63" s="7" t="s">
        <v>37</v>
      </c>
      <c r="O63" s="6" t="s">
        <v>36</v>
      </c>
      <c r="P63" s="8">
        <v>2217.1999999999998</v>
      </c>
      <c r="Q63" s="8">
        <v>1966.56</v>
      </c>
      <c r="R63" s="9">
        <f t="shared" si="16"/>
        <v>250.63999999999987</v>
      </c>
      <c r="S63" s="76"/>
      <c r="T63" s="76"/>
      <c r="U63" s="76"/>
      <c r="V63" s="76"/>
      <c r="W63" s="76"/>
      <c r="X63" s="76"/>
      <c r="Y63" s="76"/>
      <c r="Z63" s="76"/>
      <c r="AA63" s="76"/>
    </row>
    <row r="64" spans="2:27" ht="33.75">
      <c r="B64" s="4">
        <v>56</v>
      </c>
      <c r="C64" s="4" t="s">
        <v>3</v>
      </c>
      <c r="D64" s="49" t="s">
        <v>45</v>
      </c>
      <c r="E64" s="49" t="s">
        <v>648</v>
      </c>
      <c r="F64" s="49" t="s">
        <v>58</v>
      </c>
      <c r="G64" s="49" t="s">
        <v>98</v>
      </c>
      <c r="H64" s="49" t="s">
        <v>99</v>
      </c>
      <c r="I64" s="49" t="s">
        <v>69</v>
      </c>
      <c r="J64" s="49" t="s">
        <v>651</v>
      </c>
      <c r="K64" s="5" t="s">
        <v>5</v>
      </c>
      <c r="L64" s="6" t="s">
        <v>652</v>
      </c>
      <c r="M64" s="5">
        <v>42835</v>
      </c>
      <c r="N64" s="7" t="s">
        <v>32</v>
      </c>
      <c r="O64" s="6" t="s">
        <v>31</v>
      </c>
      <c r="P64" s="8">
        <v>3159.51</v>
      </c>
      <c r="Q64" s="8">
        <v>2956.2</v>
      </c>
      <c r="R64" s="9">
        <f t="shared" si="16"/>
        <v>203.3100000000004</v>
      </c>
    </row>
    <row r="65" spans="2:18" ht="33.75">
      <c r="B65" s="4">
        <v>57</v>
      </c>
      <c r="C65" s="4" t="s">
        <v>4</v>
      </c>
      <c r="D65" s="49" t="s">
        <v>45</v>
      </c>
      <c r="E65" s="47" t="s">
        <v>60</v>
      </c>
      <c r="F65" s="49">
        <v>211</v>
      </c>
      <c r="G65" s="49" t="s">
        <v>98</v>
      </c>
      <c r="H65" s="49" t="s">
        <v>100</v>
      </c>
      <c r="I65" s="49" t="s">
        <v>101</v>
      </c>
      <c r="J65" s="49" t="s">
        <v>102</v>
      </c>
      <c r="K65" s="5" t="s">
        <v>5</v>
      </c>
      <c r="L65" s="6" t="s">
        <v>653</v>
      </c>
      <c r="M65" s="5">
        <v>42835</v>
      </c>
      <c r="N65" s="7" t="s">
        <v>34</v>
      </c>
      <c r="O65" s="6" t="s">
        <v>33</v>
      </c>
      <c r="P65" s="112">
        <v>1552</v>
      </c>
      <c r="Q65" s="8">
        <v>233.75</v>
      </c>
      <c r="R65" s="9">
        <f t="shared" si="16"/>
        <v>1318.25</v>
      </c>
    </row>
    <row r="66" spans="2:18" ht="33.75">
      <c r="B66" s="4">
        <v>58</v>
      </c>
      <c r="C66" s="4" t="s">
        <v>4</v>
      </c>
      <c r="D66" s="49" t="s">
        <v>45</v>
      </c>
      <c r="E66" s="47" t="s">
        <v>60</v>
      </c>
      <c r="F66" s="49">
        <v>211</v>
      </c>
      <c r="G66" s="49" t="s">
        <v>98</v>
      </c>
      <c r="H66" s="49" t="s">
        <v>100</v>
      </c>
      <c r="I66" s="49" t="s">
        <v>101</v>
      </c>
      <c r="J66" s="49" t="s">
        <v>102</v>
      </c>
      <c r="K66" s="5" t="s">
        <v>5</v>
      </c>
      <c r="L66" s="6" t="s">
        <v>654</v>
      </c>
      <c r="M66" s="5">
        <v>42835</v>
      </c>
      <c r="N66" s="7" t="s">
        <v>34</v>
      </c>
      <c r="O66" s="6" t="s">
        <v>33</v>
      </c>
      <c r="P66" s="113"/>
      <c r="Q66" s="8">
        <v>401.55</v>
      </c>
      <c r="R66" s="9">
        <f t="shared" si="16"/>
        <v>-401.55</v>
      </c>
    </row>
    <row r="67" spans="2:18" ht="33.75">
      <c r="B67" s="4">
        <v>59</v>
      </c>
      <c r="C67" s="4" t="s">
        <v>4</v>
      </c>
      <c r="D67" s="49" t="s">
        <v>45</v>
      </c>
      <c r="E67" s="47" t="s">
        <v>60</v>
      </c>
      <c r="F67" s="49">
        <v>211</v>
      </c>
      <c r="G67" s="49" t="s">
        <v>98</v>
      </c>
      <c r="H67" s="49" t="s">
        <v>100</v>
      </c>
      <c r="I67" s="49" t="s">
        <v>101</v>
      </c>
      <c r="J67" s="49" t="s">
        <v>102</v>
      </c>
      <c r="K67" s="5" t="s">
        <v>5</v>
      </c>
      <c r="L67" s="6" t="s">
        <v>655</v>
      </c>
      <c r="M67" s="5">
        <v>42835</v>
      </c>
      <c r="N67" s="7" t="s">
        <v>34</v>
      </c>
      <c r="O67" s="6" t="s">
        <v>33</v>
      </c>
      <c r="P67" s="113"/>
      <c r="Q67" s="8">
        <v>230.35</v>
      </c>
      <c r="R67" s="9">
        <f t="shared" si="16"/>
        <v>-230.35</v>
      </c>
    </row>
    <row r="68" spans="2:18" ht="33.75">
      <c r="B68" s="4">
        <v>60</v>
      </c>
      <c r="C68" s="4" t="s">
        <v>4</v>
      </c>
      <c r="D68" s="49" t="s">
        <v>45</v>
      </c>
      <c r="E68" s="47" t="s">
        <v>60</v>
      </c>
      <c r="F68" s="49">
        <v>211</v>
      </c>
      <c r="G68" s="49" t="s">
        <v>98</v>
      </c>
      <c r="H68" s="49" t="s">
        <v>100</v>
      </c>
      <c r="I68" s="49" t="s">
        <v>101</v>
      </c>
      <c r="J68" s="49" t="s">
        <v>102</v>
      </c>
      <c r="K68" s="5" t="s">
        <v>5</v>
      </c>
      <c r="L68" s="6" t="s">
        <v>656</v>
      </c>
      <c r="M68" s="5">
        <v>42835</v>
      </c>
      <c r="N68" s="7" t="s">
        <v>34</v>
      </c>
      <c r="O68" s="6" t="s">
        <v>33</v>
      </c>
      <c r="P68" s="113"/>
      <c r="Q68" s="8">
        <v>197.2</v>
      </c>
      <c r="R68" s="9">
        <f t="shared" si="16"/>
        <v>-197.2</v>
      </c>
    </row>
    <row r="69" spans="2:18" ht="33.75">
      <c r="B69" s="4">
        <v>61</v>
      </c>
      <c r="C69" s="4" t="s">
        <v>4</v>
      </c>
      <c r="D69" s="49" t="s">
        <v>45</v>
      </c>
      <c r="E69" s="47" t="s">
        <v>60</v>
      </c>
      <c r="F69" s="49">
        <v>211</v>
      </c>
      <c r="G69" s="49" t="s">
        <v>98</v>
      </c>
      <c r="H69" s="49" t="s">
        <v>100</v>
      </c>
      <c r="I69" s="49" t="s">
        <v>101</v>
      </c>
      <c r="J69" s="49" t="s">
        <v>102</v>
      </c>
      <c r="K69" s="5" t="s">
        <v>5</v>
      </c>
      <c r="L69" s="6" t="s">
        <v>657</v>
      </c>
      <c r="M69" s="5">
        <v>42835</v>
      </c>
      <c r="N69" s="7" t="s">
        <v>34</v>
      </c>
      <c r="O69" s="6" t="s">
        <v>33</v>
      </c>
      <c r="P69" s="113"/>
      <c r="Q69" s="8">
        <v>143.94999999999999</v>
      </c>
      <c r="R69" s="9">
        <f t="shared" si="16"/>
        <v>-143.94999999999999</v>
      </c>
    </row>
    <row r="70" spans="2:18" ht="33.75">
      <c r="B70" s="4">
        <v>62</v>
      </c>
      <c r="C70" s="4" t="s">
        <v>4</v>
      </c>
      <c r="D70" s="49" t="s">
        <v>45</v>
      </c>
      <c r="E70" s="47" t="s">
        <v>60</v>
      </c>
      <c r="F70" s="49">
        <v>211</v>
      </c>
      <c r="G70" s="49" t="s">
        <v>98</v>
      </c>
      <c r="H70" s="49" t="s">
        <v>100</v>
      </c>
      <c r="I70" s="49" t="s">
        <v>101</v>
      </c>
      <c r="J70" s="49" t="s">
        <v>102</v>
      </c>
      <c r="K70" s="5" t="s">
        <v>5</v>
      </c>
      <c r="L70" s="6" t="s">
        <v>658</v>
      </c>
      <c r="M70" s="5">
        <v>42835</v>
      </c>
      <c r="N70" s="7" t="s">
        <v>34</v>
      </c>
      <c r="O70" s="6" t="s">
        <v>17</v>
      </c>
      <c r="P70" s="113"/>
      <c r="Q70" s="8">
        <v>318.7</v>
      </c>
      <c r="R70" s="9">
        <f t="shared" si="16"/>
        <v>-318.7</v>
      </c>
    </row>
    <row r="71" spans="2:18" ht="33.75">
      <c r="B71" s="4">
        <v>63</v>
      </c>
      <c r="C71" s="4" t="s">
        <v>4</v>
      </c>
      <c r="D71" s="49" t="s">
        <v>45</v>
      </c>
      <c r="E71" s="47" t="s">
        <v>60</v>
      </c>
      <c r="F71" s="49">
        <v>211</v>
      </c>
      <c r="G71" s="49" t="s">
        <v>98</v>
      </c>
      <c r="H71" s="49" t="s">
        <v>100</v>
      </c>
      <c r="I71" s="49" t="s">
        <v>101</v>
      </c>
      <c r="J71" s="49" t="s">
        <v>102</v>
      </c>
      <c r="K71" s="5" t="s">
        <v>5</v>
      </c>
      <c r="L71" s="6" t="s">
        <v>659</v>
      </c>
      <c r="M71" s="5">
        <v>42835</v>
      </c>
      <c r="N71" s="7" t="s">
        <v>34</v>
      </c>
      <c r="O71" s="6" t="s">
        <v>17</v>
      </c>
      <c r="P71" s="114"/>
      <c r="Q71" s="8">
        <v>26.5</v>
      </c>
      <c r="R71" s="9">
        <f t="shared" si="16"/>
        <v>-26.5</v>
      </c>
    </row>
    <row r="72" spans="2:18" ht="22.5">
      <c r="B72" s="4">
        <v>64</v>
      </c>
      <c r="C72" s="4" t="s">
        <v>4</v>
      </c>
      <c r="D72" s="49" t="s">
        <v>45</v>
      </c>
      <c r="E72" s="47" t="s">
        <v>57</v>
      </c>
      <c r="F72" s="49" t="s">
        <v>53</v>
      </c>
      <c r="G72" s="49" t="s">
        <v>660</v>
      </c>
      <c r="H72" s="49" t="s">
        <v>62</v>
      </c>
      <c r="I72" s="49" t="s">
        <v>661</v>
      </c>
      <c r="J72" s="49" t="s">
        <v>662</v>
      </c>
      <c r="K72" s="5" t="s">
        <v>5</v>
      </c>
      <c r="L72" s="6" t="s">
        <v>663</v>
      </c>
      <c r="M72" s="5">
        <v>42836</v>
      </c>
      <c r="N72" s="7" t="s">
        <v>285</v>
      </c>
      <c r="O72" s="6" t="s">
        <v>154</v>
      </c>
      <c r="P72" s="8">
        <v>5033.1000000000004</v>
      </c>
      <c r="Q72" s="8">
        <v>4080.06</v>
      </c>
      <c r="R72" s="9">
        <f t="shared" si="16"/>
        <v>953.04000000000042</v>
      </c>
    </row>
    <row r="73" spans="2:18" ht="45">
      <c r="B73" s="4">
        <v>65</v>
      </c>
      <c r="C73" s="4" t="s">
        <v>3</v>
      </c>
      <c r="D73" s="49" t="s">
        <v>45</v>
      </c>
      <c r="E73" s="47" t="s">
        <v>64</v>
      </c>
      <c r="F73" s="49" t="s">
        <v>77</v>
      </c>
      <c r="G73" s="49" t="s">
        <v>664</v>
      </c>
      <c r="H73" s="49" t="s">
        <v>129</v>
      </c>
      <c r="I73" s="49" t="s">
        <v>665</v>
      </c>
      <c r="J73" s="49" t="s">
        <v>666</v>
      </c>
      <c r="K73" s="5" t="s">
        <v>5</v>
      </c>
      <c r="L73" s="6" t="s">
        <v>667</v>
      </c>
      <c r="M73" s="5">
        <v>42836</v>
      </c>
      <c r="N73" s="7" t="s">
        <v>668</v>
      </c>
      <c r="O73" s="6" t="s">
        <v>542</v>
      </c>
      <c r="P73" s="8">
        <v>5819.7</v>
      </c>
      <c r="Q73" s="8">
        <v>5819.7</v>
      </c>
      <c r="R73" s="9">
        <f t="shared" si="16"/>
        <v>0</v>
      </c>
    </row>
    <row r="74" spans="2:18" ht="33.75">
      <c r="B74" s="4">
        <v>66</v>
      </c>
      <c r="C74" s="4" t="s">
        <v>3</v>
      </c>
      <c r="D74" s="49" t="s">
        <v>45</v>
      </c>
      <c r="E74" s="47" t="s">
        <v>669</v>
      </c>
      <c r="F74" s="49">
        <v>211</v>
      </c>
      <c r="G74" s="49" t="s">
        <v>98</v>
      </c>
      <c r="H74" s="49" t="s">
        <v>79</v>
      </c>
      <c r="I74" s="49" t="s">
        <v>104</v>
      </c>
      <c r="J74" s="49" t="s">
        <v>670</v>
      </c>
      <c r="K74" s="5" t="s">
        <v>5</v>
      </c>
      <c r="L74" s="6" t="s">
        <v>671</v>
      </c>
      <c r="M74" s="5">
        <v>42837</v>
      </c>
      <c r="N74" s="7" t="s">
        <v>10</v>
      </c>
      <c r="O74" s="6" t="s">
        <v>9</v>
      </c>
      <c r="P74" s="8">
        <v>2716.01</v>
      </c>
      <c r="Q74" s="8">
        <v>2401.11</v>
      </c>
      <c r="R74" s="9">
        <f t="shared" si="16"/>
        <v>314.90000000000009</v>
      </c>
    </row>
    <row r="75" spans="2:18" ht="22.5">
      <c r="B75" s="4">
        <v>67</v>
      </c>
      <c r="C75" s="4" t="s">
        <v>4</v>
      </c>
      <c r="D75" s="49" t="s">
        <v>45</v>
      </c>
      <c r="E75" s="47" t="s">
        <v>88</v>
      </c>
      <c r="F75" s="49" t="s">
        <v>53</v>
      </c>
      <c r="G75" s="49" t="s">
        <v>554</v>
      </c>
      <c r="H75" s="49" t="s">
        <v>62</v>
      </c>
      <c r="I75" s="49" t="s">
        <v>672</v>
      </c>
      <c r="J75" s="49" t="s">
        <v>673</v>
      </c>
      <c r="K75" s="5" t="s">
        <v>5</v>
      </c>
      <c r="L75" s="6" t="s">
        <v>674</v>
      </c>
      <c r="M75" s="5">
        <v>42837</v>
      </c>
      <c r="N75" s="7" t="s">
        <v>185</v>
      </c>
      <c r="O75" s="6" t="s">
        <v>186</v>
      </c>
      <c r="P75" s="8">
        <v>342</v>
      </c>
      <c r="Q75" s="8">
        <v>286.43</v>
      </c>
      <c r="R75" s="9">
        <f t="shared" si="16"/>
        <v>55.569999999999993</v>
      </c>
    </row>
    <row r="76" spans="2:18" ht="22.5">
      <c r="B76" s="4">
        <v>68</v>
      </c>
      <c r="C76" s="4" t="s">
        <v>3</v>
      </c>
      <c r="D76" s="49" t="s">
        <v>45</v>
      </c>
      <c r="E76" s="47" t="s">
        <v>675</v>
      </c>
      <c r="F76" s="49" t="s">
        <v>53</v>
      </c>
      <c r="G76" s="49" t="s">
        <v>676</v>
      </c>
      <c r="H76" s="49" t="s">
        <v>62</v>
      </c>
      <c r="I76" s="49" t="s">
        <v>677</v>
      </c>
      <c r="J76" s="49" t="s">
        <v>673</v>
      </c>
      <c r="K76" s="5" t="s">
        <v>5</v>
      </c>
      <c r="L76" s="6" t="s">
        <v>678</v>
      </c>
      <c r="M76" s="5">
        <v>42837</v>
      </c>
      <c r="N76" s="7" t="s">
        <v>679</v>
      </c>
      <c r="O76" s="6" t="s">
        <v>680</v>
      </c>
      <c r="P76" s="8">
        <v>650</v>
      </c>
      <c r="Q76" s="8">
        <v>650</v>
      </c>
      <c r="R76" s="9">
        <f t="shared" si="16"/>
        <v>0</v>
      </c>
    </row>
    <row r="77" spans="2:18" ht="33.75">
      <c r="B77" s="4">
        <v>69</v>
      </c>
      <c r="C77" s="4" t="s">
        <v>3</v>
      </c>
      <c r="D77" s="49" t="s">
        <v>45</v>
      </c>
      <c r="E77" s="47" t="s">
        <v>88</v>
      </c>
      <c r="F77" s="49" t="s">
        <v>63</v>
      </c>
      <c r="G77" s="49" t="s">
        <v>681</v>
      </c>
      <c r="H77" s="49" t="s">
        <v>97</v>
      </c>
      <c r="I77" s="49" t="s">
        <v>682</v>
      </c>
      <c r="J77" s="49" t="s">
        <v>683</v>
      </c>
      <c r="K77" s="5" t="s">
        <v>5</v>
      </c>
      <c r="L77" s="6" t="s">
        <v>684</v>
      </c>
      <c r="M77" s="5">
        <v>42837</v>
      </c>
      <c r="N77" s="7" t="s">
        <v>685</v>
      </c>
      <c r="O77" s="6" t="s">
        <v>686</v>
      </c>
      <c r="P77" s="8">
        <v>1316.7</v>
      </c>
      <c r="Q77" s="8">
        <v>1316.7</v>
      </c>
      <c r="R77" s="9">
        <f t="shared" si="16"/>
        <v>0</v>
      </c>
    </row>
    <row r="78" spans="2:18" ht="22.5">
      <c r="B78" s="4">
        <v>70</v>
      </c>
      <c r="C78" s="4" t="s">
        <v>4</v>
      </c>
      <c r="D78" s="49" t="s">
        <v>45</v>
      </c>
      <c r="E78" s="47" t="s">
        <v>687</v>
      </c>
      <c r="F78" s="49" t="s">
        <v>688</v>
      </c>
      <c r="G78" s="49" t="s">
        <v>689</v>
      </c>
      <c r="H78" s="49" t="s">
        <v>690</v>
      </c>
      <c r="I78" s="49" t="s">
        <v>691</v>
      </c>
      <c r="J78" s="49" t="s">
        <v>692</v>
      </c>
      <c r="K78" s="5" t="s">
        <v>693</v>
      </c>
      <c r="L78" s="6" t="s">
        <v>694</v>
      </c>
      <c r="M78" s="5">
        <v>42844</v>
      </c>
      <c r="N78" s="7" t="s">
        <v>695</v>
      </c>
      <c r="O78" s="6" t="s">
        <v>696</v>
      </c>
      <c r="P78" s="8">
        <v>637</v>
      </c>
      <c r="Q78" s="8">
        <v>285</v>
      </c>
      <c r="R78" s="9">
        <f t="shared" si="16"/>
        <v>352</v>
      </c>
    </row>
    <row r="79" spans="2:18" ht="22.5">
      <c r="B79" s="4">
        <v>71</v>
      </c>
      <c r="C79" s="4" t="s">
        <v>3</v>
      </c>
      <c r="D79" s="49" t="s">
        <v>45</v>
      </c>
      <c r="E79" s="47" t="s">
        <v>697</v>
      </c>
      <c r="F79" s="49" t="s">
        <v>53</v>
      </c>
      <c r="G79" s="49" t="s">
        <v>676</v>
      </c>
      <c r="H79" s="49" t="s">
        <v>62</v>
      </c>
      <c r="I79" s="49" t="s">
        <v>677</v>
      </c>
      <c r="J79" s="49" t="s">
        <v>673</v>
      </c>
      <c r="K79" s="5" t="s">
        <v>5</v>
      </c>
      <c r="L79" s="6" t="s">
        <v>698</v>
      </c>
      <c r="M79" s="5">
        <v>42846</v>
      </c>
      <c r="N79" s="7" t="s">
        <v>699</v>
      </c>
      <c r="O79" s="6" t="s">
        <v>700</v>
      </c>
      <c r="P79" s="8">
        <f>285+399+136.8+399+342</f>
        <v>1561.8</v>
      </c>
      <c r="Q79" s="8">
        <v>1370</v>
      </c>
      <c r="R79" s="9">
        <f t="shared" si="16"/>
        <v>191.79999999999995</v>
      </c>
    </row>
    <row r="80" spans="2:18" ht="22.5">
      <c r="B80" s="4">
        <v>72</v>
      </c>
      <c r="C80" s="4" t="s">
        <v>4</v>
      </c>
      <c r="D80" s="49" t="s">
        <v>45</v>
      </c>
      <c r="E80" s="47" t="s">
        <v>64</v>
      </c>
      <c r="F80" s="49" t="s">
        <v>72</v>
      </c>
      <c r="G80" s="49" t="s">
        <v>85</v>
      </c>
      <c r="H80" s="49" t="s">
        <v>144</v>
      </c>
      <c r="I80" s="49" t="s">
        <v>701</v>
      </c>
      <c r="J80" s="49" t="s">
        <v>702</v>
      </c>
      <c r="K80" s="5" t="s">
        <v>5</v>
      </c>
      <c r="L80" s="6" t="s">
        <v>703</v>
      </c>
      <c r="M80" s="5">
        <v>42846</v>
      </c>
      <c r="N80" s="7" t="s">
        <v>704</v>
      </c>
      <c r="O80" s="6" t="s">
        <v>705</v>
      </c>
      <c r="P80" s="8">
        <v>117.42</v>
      </c>
      <c r="Q80" s="8">
        <v>96.5</v>
      </c>
      <c r="R80" s="9">
        <f t="shared" si="16"/>
        <v>20.92</v>
      </c>
    </row>
    <row r="81" spans="2:18" ht="22.5">
      <c r="B81" s="4">
        <v>73</v>
      </c>
      <c r="C81" s="4" t="s">
        <v>4</v>
      </c>
      <c r="D81" s="49" t="s">
        <v>45</v>
      </c>
      <c r="E81" s="47" t="s">
        <v>706</v>
      </c>
      <c r="F81" s="49" t="s">
        <v>65</v>
      </c>
      <c r="G81" s="49" t="s">
        <v>90</v>
      </c>
      <c r="H81" s="49" t="s">
        <v>707</v>
      </c>
      <c r="I81" s="49" t="s">
        <v>708</v>
      </c>
      <c r="J81" s="49" t="s">
        <v>151</v>
      </c>
      <c r="K81" s="5" t="s">
        <v>709</v>
      </c>
      <c r="L81" s="6" t="s">
        <v>710</v>
      </c>
      <c r="M81" s="5">
        <v>42846</v>
      </c>
      <c r="N81" s="7" t="s">
        <v>711</v>
      </c>
      <c r="O81" s="6" t="s">
        <v>712</v>
      </c>
      <c r="P81" s="8">
        <v>387.6</v>
      </c>
      <c r="Q81" s="8">
        <v>387.6</v>
      </c>
      <c r="R81" s="9">
        <f t="shared" si="16"/>
        <v>0</v>
      </c>
    </row>
    <row r="82" spans="2:18" ht="33.75">
      <c r="B82" s="4">
        <v>74</v>
      </c>
      <c r="C82" s="4" t="s">
        <v>4</v>
      </c>
      <c r="D82" s="49" t="s">
        <v>45</v>
      </c>
      <c r="E82" s="49" t="s">
        <v>713</v>
      </c>
      <c r="F82" s="49" t="s">
        <v>53</v>
      </c>
      <c r="G82" s="49" t="s">
        <v>146</v>
      </c>
      <c r="H82" s="49" t="s">
        <v>62</v>
      </c>
      <c r="I82" s="49" t="s">
        <v>52</v>
      </c>
      <c r="J82" s="49" t="s">
        <v>714</v>
      </c>
      <c r="K82" s="5" t="s">
        <v>7</v>
      </c>
      <c r="L82" s="6" t="s">
        <v>715</v>
      </c>
      <c r="M82" s="5">
        <v>42855</v>
      </c>
      <c r="N82" s="7" t="s">
        <v>11</v>
      </c>
      <c r="O82" s="6" t="s">
        <v>8</v>
      </c>
      <c r="P82" s="8">
        <v>4027.39</v>
      </c>
      <c r="Q82" s="8">
        <v>2434.46</v>
      </c>
      <c r="R82" s="9">
        <f t="shared" si="16"/>
        <v>1592.9299999999998</v>
      </c>
    </row>
    <row r="83" spans="2:18" ht="22.5">
      <c r="B83" s="4">
        <v>75</v>
      </c>
      <c r="C83" s="4" t="s">
        <v>4</v>
      </c>
      <c r="D83" s="49" t="s">
        <v>45</v>
      </c>
      <c r="E83" s="47" t="s">
        <v>716</v>
      </c>
      <c r="F83" s="49" t="s">
        <v>58</v>
      </c>
      <c r="G83" s="49" t="s">
        <v>539</v>
      </c>
      <c r="H83" s="49" t="s">
        <v>68</v>
      </c>
      <c r="I83" s="49" t="s">
        <v>717</v>
      </c>
      <c r="J83" s="49" t="s">
        <v>501</v>
      </c>
      <c r="K83" s="5" t="s">
        <v>5</v>
      </c>
      <c r="L83" s="6" t="s">
        <v>718</v>
      </c>
      <c r="M83" s="5">
        <v>42857</v>
      </c>
      <c r="N83" s="7" t="s">
        <v>719</v>
      </c>
      <c r="O83" s="16" t="s">
        <v>720</v>
      </c>
      <c r="P83" s="8">
        <v>4560</v>
      </c>
      <c r="Q83" s="8">
        <v>4560</v>
      </c>
      <c r="R83" s="9">
        <f t="shared" si="16"/>
        <v>0</v>
      </c>
    </row>
    <row r="84" spans="2:18" ht="22.5">
      <c r="B84" s="4">
        <v>76</v>
      </c>
      <c r="C84" s="4" t="s">
        <v>4</v>
      </c>
      <c r="D84" s="49" t="s">
        <v>45</v>
      </c>
      <c r="E84" s="47" t="s">
        <v>56</v>
      </c>
      <c r="F84" s="49" t="s">
        <v>58</v>
      </c>
      <c r="G84" s="49" t="s">
        <v>539</v>
      </c>
      <c r="H84" s="49" t="s">
        <v>68</v>
      </c>
      <c r="I84" s="49" t="s">
        <v>721</v>
      </c>
      <c r="J84" s="49" t="s">
        <v>501</v>
      </c>
      <c r="K84" s="5" t="s">
        <v>5</v>
      </c>
      <c r="L84" s="6" t="s">
        <v>722</v>
      </c>
      <c r="M84" s="5">
        <v>42857</v>
      </c>
      <c r="N84" s="7" t="s">
        <v>723</v>
      </c>
      <c r="O84" s="16" t="s">
        <v>724</v>
      </c>
      <c r="P84" s="8">
        <v>100</v>
      </c>
      <c r="Q84" s="8">
        <v>68.400000000000006</v>
      </c>
      <c r="R84" s="9">
        <f t="shared" si="16"/>
        <v>31.599999999999994</v>
      </c>
    </row>
    <row r="85" spans="2:18" ht="22.5">
      <c r="B85" s="4">
        <v>77</v>
      </c>
      <c r="C85" s="4" t="s">
        <v>4</v>
      </c>
      <c r="D85" s="49" t="s">
        <v>45</v>
      </c>
      <c r="E85" s="47" t="s">
        <v>80</v>
      </c>
      <c r="F85" s="49" t="s">
        <v>72</v>
      </c>
      <c r="G85" s="49" t="s">
        <v>89</v>
      </c>
      <c r="H85" s="49" t="s">
        <v>74</v>
      </c>
      <c r="I85" s="49" t="s">
        <v>725</v>
      </c>
      <c r="J85" s="49" t="s">
        <v>726</v>
      </c>
      <c r="K85" s="5" t="s">
        <v>5</v>
      </c>
      <c r="L85" s="6" t="s">
        <v>727</v>
      </c>
      <c r="M85" s="5">
        <v>42857</v>
      </c>
      <c r="N85" s="7" t="s">
        <v>728</v>
      </c>
      <c r="O85" s="16" t="s">
        <v>729</v>
      </c>
      <c r="P85" s="8">
        <v>4617</v>
      </c>
      <c r="Q85" s="8">
        <v>4540.05</v>
      </c>
      <c r="R85" s="9">
        <f t="shared" si="16"/>
        <v>76.949999999999818</v>
      </c>
    </row>
    <row r="86" spans="2:18" ht="33.75">
      <c r="B86" s="4">
        <v>78</v>
      </c>
      <c r="C86" s="4" t="s">
        <v>3</v>
      </c>
      <c r="D86" s="49" t="s">
        <v>45</v>
      </c>
      <c r="E86" s="47" t="s">
        <v>730</v>
      </c>
      <c r="F86" s="49" t="s">
        <v>63</v>
      </c>
      <c r="G86" s="49" t="s">
        <v>86</v>
      </c>
      <c r="H86" s="49" t="s">
        <v>144</v>
      </c>
      <c r="I86" s="49" t="s">
        <v>104</v>
      </c>
      <c r="J86" s="49" t="s">
        <v>731</v>
      </c>
      <c r="K86" s="5" t="s">
        <v>5</v>
      </c>
      <c r="L86" s="6" t="s">
        <v>732</v>
      </c>
      <c r="M86" s="5">
        <v>42857</v>
      </c>
      <c r="N86" s="7" t="s">
        <v>10</v>
      </c>
      <c r="O86" s="6" t="s">
        <v>9</v>
      </c>
      <c r="P86" s="8">
        <v>625</v>
      </c>
      <c r="Q86" s="8">
        <v>425</v>
      </c>
      <c r="R86" s="9">
        <f t="shared" si="16"/>
        <v>200</v>
      </c>
    </row>
    <row r="87" spans="2:18" ht="33.75">
      <c r="B87" s="4">
        <v>79</v>
      </c>
      <c r="C87" s="4" t="s">
        <v>3</v>
      </c>
      <c r="D87" s="49" t="s">
        <v>45</v>
      </c>
      <c r="E87" s="47" t="s">
        <v>733</v>
      </c>
      <c r="F87" s="49" t="s">
        <v>58</v>
      </c>
      <c r="G87" s="49" t="s">
        <v>98</v>
      </c>
      <c r="H87" s="49" t="s">
        <v>734</v>
      </c>
      <c r="I87" s="49" t="s">
        <v>104</v>
      </c>
      <c r="J87" s="49" t="s">
        <v>735</v>
      </c>
      <c r="K87" s="5" t="s">
        <v>5</v>
      </c>
      <c r="L87" s="6" t="s">
        <v>736</v>
      </c>
      <c r="M87" s="5">
        <v>42857</v>
      </c>
      <c r="N87" s="7" t="s">
        <v>10</v>
      </c>
      <c r="O87" s="6" t="s">
        <v>9</v>
      </c>
      <c r="P87" s="8">
        <v>440</v>
      </c>
      <c r="Q87" s="8">
        <v>440</v>
      </c>
      <c r="R87" s="9">
        <f t="shared" si="16"/>
        <v>0</v>
      </c>
    </row>
    <row r="88" spans="2:18" ht="33.75">
      <c r="B88" s="4">
        <v>80</v>
      </c>
      <c r="C88" s="4" t="s">
        <v>4</v>
      </c>
      <c r="D88" s="49" t="s">
        <v>45</v>
      </c>
      <c r="E88" s="47" t="s">
        <v>737</v>
      </c>
      <c r="F88" s="49" t="s">
        <v>53</v>
      </c>
      <c r="G88" s="49" t="s">
        <v>738</v>
      </c>
      <c r="H88" s="49" t="s">
        <v>62</v>
      </c>
      <c r="I88" s="49" t="s">
        <v>739</v>
      </c>
      <c r="J88" s="49" t="s">
        <v>740</v>
      </c>
      <c r="K88" s="5" t="s">
        <v>6</v>
      </c>
      <c r="L88" s="6" t="s">
        <v>741</v>
      </c>
      <c r="M88" s="5">
        <v>42858</v>
      </c>
      <c r="N88" s="7" t="s">
        <v>742</v>
      </c>
      <c r="O88" s="16" t="s">
        <v>743</v>
      </c>
      <c r="P88" s="8">
        <v>6721.9</v>
      </c>
      <c r="Q88" s="8">
        <v>6401.34</v>
      </c>
      <c r="R88" s="9">
        <f t="shared" si="16"/>
        <v>320.55999999999949</v>
      </c>
    </row>
    <row r="89" spans="2:18" ht="45">
      <c r="B89" s="4">
        <v>81</v>
      </c>
      <c r="C89" s="4" t="s">
        <v>3</v>
      </c>
      <c r="D89" s="49" t="s">
        <v>45</v>
      </c>
      <c r="E89" s="47" t="s">
        <v>744</v>
      </c>
      <c r="F89" s="49" t="s">
        <v>53</v>
      </c>
      <c r="G89" s="12" t="s">
        <v>150</v>
      </c>
      <c r="H89" s="49" t="s">
        <v>62</v>
      </c>
      <c r="I89" s="49" t="s">
        <v>84</v>
      </c>
      <c r="J89" s="49" t="s">
        <v>745</v>
      </c>
      <c r="K89" s="5" t="s">
        <v>6</v>
      </c>
      <c r="L89" s="6" t="s">
        <v>746</v>
      </c>
      <c r="M89" s="5">
        <v>42858</v>
      </c>
      <c r="N89" s="7" t="s">
        <v>26</v>
      </c>
      <c r="O89" s="6" t="s">
        <v>23</v>
      </c>
      <c r="P89" s="8">
        <v>50.16</v>
      </c>
      <c r="Q89" s="8">
        <v>50.16</v>
      </c>
      <c r="R89" s="9">
        <f t="shared" si="16"/>
        <v>0</v>
      </c>
    </row>
    <row r="90" spans="2:18" ht="33.75">
      <c r="B90" s="4">
        <v>82</v>
      </c>
      <c r="C90" s="4" t="s">
        <v>3</v>
      </c>
      <c r="D90" s="49" t="s">
        <v>45</v>
      </c>
      <c r="E90" s="47" t="s">
        <v>747</v>
      </c>
      <c r="F90" s="49" t="s">
        <v>53</v>
      </c>
      <c r="G90" s="49" t="s">
        <v>143</v>
      </c>
      <c r="H90" s="49" t="s">
        <v>62</v>
      </c>
      <c r="I90" s="49" t="s">
        <v>187</v>
      </c>
      <c r="J90" s="49" t="s">
        <v>188</v>
      </c>
      <c r="K90" s="5" t="s">
        <v>6</v>
      </c>
      <c r="L90" s="6" t="s">
        <v>748</v>
      </c>
      <c r="M90" s="5">
        <v>42859</v>
      </c>
      <c r="N90" s="7" t="s">
        <v>190</v>
      </c>
      <c r="O90" s="6" t="s">
        <v>191</v>
      </c>
      <c r="P90" s="8">
        <v>5916.6</v>
      </c>
      <c r="Q90" s="8">
        <v>5916.6</v>
      </c>
      <c r="R90" s="9">
        <f t="shared" si="16"/>
        <v>0</v>
      </c>
    </row>
    <row r="91" spans="2:18" ht="22.5">
      <c r="B91" s="4">
        <v>83</v>
      </c>
      <c r="C91" s="4" t="s">
        <v>3</v>
      </c>
      <c r="D91" s="49" t="s">
        <v>45</v>
      </c>
      <c r="E91" s="47" t="s">
        <v>56</v>
      </c>
      <c r="F91" s="49" t="s">
        <v>72</v>
      </c>
      <c r="G91" s="49" t="s">
        <v>86</v>
      </c>
      <c r="H91" s="49" t="s">
        <v>144</v>
      </c>
      <c r="I91" s="49" t="s">
        <v>749</v>
      </c>
      <c r="J91" s="49" t="s">
        <v>750</v>
      </c>
      <c r="K91" s="5" t="s">
        <v>5</v>
      </c>
      <c r="L91" s="6" t="s">
        <v>751</v>
      </c>
      <c r="M91" s="5">
        <v>42859</v>
      </c>
      <c r="N91" s="7" t="s">
        <v>752</v>
      </c>
      <c r="O91" s="6" t="s">
        <v>753</v>
      </c>
      <c r="P91" s="8">
        <v>300</v>
      </c>
      <c r="Q91" s="8">
        <v>300</v>
      </c>
      <c r="R91" s="9">
        <f t="shared" si="16"/>
        <v>0</v>
      </c>
    </row>
    <row r="92" spans="2:18" ht="33.75">
      <c r="B92" s="4">
        <v>84</v>
      </c>
      <c r="C92" s="4" t="s">
        <v>3</v>
      </c>
      <c r="D92" s="49" t="s">
        <v>45</v>
      </c>
      <c r="E92" s="47" t="s">
        <v>706</v>
      </c>
      <c r="F92" s="49" t="s">
        <v>72</v>
      </c>
      <c r="G92" s="49" t="s">
        <v>86</v>
      </c>
      <c r="H92" s="49" t="s">
        <v>144</v>
      </c>
      <c r="I92" s="49" t="s">
        <v>754</v>
      </c>
      <c r="J92" s="49" t="s">
        <v>177</v>
      </c>
      <c r="K92" s="5" t="s">
        <v>5</v>
      </c>
      <c r="L92" s="6" t="s">
        <v>755</v>
      </c>
      <c r="M92" s="5">
        <v>42860</v>
      </c>
      <c r="N92" s="7" t="s">
        <v>25</v>
      </c>
      <c r="O92" s="6" t="s">
        <v>24</v>
      </c>
      <c r="P92" s="8">
        <v>530.1</v>
      </c>
      <c r="Q92" s="8">
        <v>530.1</v>
      </c>
      <c r="R92" s="9">
        <f t="shared" si="16"/>
        <v>0</v>
      </c>
    </row>
    <row r="93" spans="2:18" ht="22.5">
      <c r="B93" s="4">
        <v>85</v>
      </c>
      <c r="C93" s="4" t="s">
        <v>3</v>
      </c>
      <c r="D93" s="49" t="s">
        <v>45</v>
      </c>
      <c r="E93" s="47" t="s">
        <v>103</v>
      </c>
      <c r="F93" s="49" t="s">
        <v>72</v>
      </c>
      <c r="G93" s="49" t="s">
        <v>86</v>
      </c>
      <c r="H93" s="49" t="s">
        <v>144</v>
      </c>
      <c r="I93" s="49" t="s">
        <v>87</v>
      </c>
      <c r="J93" s="49" t="s">
        <v>177</v>
      </c>
      <c r="K93" s="5" t="s">
        <v>5</v>
      </c>
      <c r="L93" s="6" t="s">
        <v>756</v>
      </c>
      <c r="M93" s="5">
        <v>42860</v>
      </c>
      <c r="N93" s="7" t="s">
        <v>25</v>
      </c>
      <c r="O93" s="6" t="s">
        <v>24</v>
      </c>
      <c r="P93" s="8">
        <v>273.60000000000002</v>
      </c>
      <c r="Q93" s="8">
        <v>273.60000000000002</v>
      </c>
      <c r="R93" s="9">
        <f t="shared" si="16"/>
        <v>0</v>
      </c>
    </row>
    <row r="94" spans="2:18" ht="33.75">
      <c r="B94" s="4">
        <v>86</v>
      </c>
      <c r="C94" s="4" t="s">
        <v>3</v>
      </c>
      <c r="D94" s="49" t="s">
        <v>45</v>
      </c>
      <c r="E94" s="49" t="s">
        <v>757</v>
      </c>
      <c r="F94" s="49">
        <v>211</v>
      </c>
      <c r="G94" s="49" t="s">
        <v>98</v>
      </c>
      <c r="H94" s="49" t="s">
        <v>99</v>
      </c>
      <c r="I94" s="49" t="s">
        <v>69</v>
      </c>
      <c r="J94" s="49" t="s">
        <v>758</v>
      </c>
      <c r="K94" s="5" t="s">
        <v>5</v>
      </c>
      <c r="L94" s="6" t="s">
        <v>759</v>
      </c>
      <c r="M94" s="5">
        <v>42860</v>
      </c>
      <c r="N94" s="7" t="s">
        <v>37</v>
      </c>
      <c r="O94" s="6" t="s">
        <v>36</v>
      </c>
      <c r="P94" s="8">
        <v>1831.6</v>
      </c>
      <c r="Q94" s="8">
        <v>1580.96</v>
      </c>
      <c r="R94" s="9">
        <f t="shared" si="16"/>
        <v>250.63999999999987</v>
      </c>
    </row>
    <row r="95" spans="2:18" ht="33.75">
      <c r="B95" s="4">
        <v>87</v>
      </c>
      <c r="C95" s="4" t="s">
        <v>3</v>
      </c>
      <c r="D95" s="49" t="s">
        <v>45</v>
      </c>
      <c r="E95" s="49" t="s">
        <v>757</v>
      </c>
      <c r="F95" s="49" t="s">
        <v>58</v>
      </c>
      <c r="G95" s="49" t="s">
        <v>98</v>
      </c>
      <c r="H95" s="49" t="s">
        <v>99</v>
      </c>
      <c r="I95" s="49" t="s">
        <v>69</v>
      </c>
      <c r="J95" s="49" t="s">
        <v>760</v>
      </c>
      <c r="K95" s="5" t="s">
        <v>5</v>
      </c>
      <c r="L95" s="6" t="s">
        <v>761</v>
      </c>
      <c r="M95" s="5">
        <v>42860</v>
      </c>
      <c r="N95" s="7" t="s">
        <v>32</v>
      </c>
      <c r="O95" s="6" t="s">
        <v>31</v>
      </c>
      <c r="P95" s="8">
        <v>2610.0300000000002</v>
      </c>
      <c r="Q95" s="8">
        <v>2351.77</v>
      </c>
      <c r="R95" s="9">
        <f t="shared" si="16"/>
        <v>258.26000000000022</v>
      </c>
    </row>
    <row r="96" spans="2:18" ht="45">
      <c r="B96" s="4">
        <v>88</v>
      </c>
      <c r="C96" s="4" t="s">
        <v>3</v>
      </c>
      <c r="D96" s="49" t="s">
        <v>45</v>
      </c>
      <c r="E96" s="49" t="s">
        <v>762</v>
      </c>
      <c r="F96" s="49" t="s">
        <v>58</v>
      </c>
      <c r="G96" s="49" t="s">
        <v>98</v>
      </c>
      <c r="H96" s="49" t="s">
        <v>99</v>
      </c>
      <c r="I96" s="49" t="s">
        <v>763</v>
      </c>
      <c r="J96" s="49" t="s">
        <v>764</v>
      </c>
      <c r="K96" s="5" t="s">
        <v>5</v>
      </c>
      <c r="L96" s="6" t="s">
        <v>765</v>
      </c>
      <c r="M96" s="5">
        <v>42860</v>
      </c>
      <c r="N96" s="7" t="s">
        <v>766</v>
      </c>
      <c r="O96" s="6" t="s">
        <v>767</v>
      </c>
      <c r="P96" s="8">
        <v>2080.02</v>
      </c>
      <c r="Q96" s="8">
        <v>2080.02</v>
      </c>
      <c r="R96" s="9">
        <f t="shared" si="16"/>
        <v>0</v>
      </c>
    </row>
    <row r="97" spans="2:18" ht="67.5">
      <c r="B97" s="4">
        <v>89</v>
      </c>
      <c r="C97" s="4" t="s">
        <v>3</v>
      </c>
      <c r="D97" s="49" t="s">
        <v>45</v>
      </c>
      <c r="E97" s="49" t="s">
        <v>762</v>
      </c>
      <c r="F97" s="49" t="s">
        <v>58</v>
      </c>
      <c r="G97" s="49" t="s">
        <v>98</v>
      </c>
      <c r="H97" s="49" t="s">
        <v>99</v>
      </c>
      <c r="I97" s="49" t="s">
        <v>763</v>
      </c>
      <c r="J97" s="49" t="s">
        <v>768</v>
      </c>
      <c r="K97" s="5" t="s">
        <v>5</v>
      </c>
      <c r="L97" s="6" t="s">
        <v>769</v>
      </c>
      <c r="M97" s="5">
        <v>42860</v>
      </c>
      <c r="N97" s="7" t="s">
        <v>770</v>
      </c>
      <c r="O97" s="6" t="s">
        <v>771</v>
      </c>
      <c r="P97" s="8">
        <v>1040.01</v>
      </c>
      <c r="Q97" s="8">
        <v>1040.01</v>
      </c>
      <c r="R97" s="9">
        <f t="shared" si="16"/>
        <v>0</v>
      </c>
    </row>
    <row r="98" spans="2:18" ht="45">
      <c r="B98" s="4">
        <v>90</v>
      </c>
      <c r="C98" s="4" t="s">
        <v>3</v>
      </c>
      <c r="D98" s="49" t="s">
        <v>45</v>
      </c>
      <c r="E98" s="49" t="s">
        <v>772</v>
      </c>
      <c r="F98" s="49" t="s">
        <v>72</v>
      </c>
      <c r="G98" s="49" t="s">
        <v>86</v>
      </c>
      <c r="H98" s="49" t="s">
        <v>144</v>
      </c>
      <c r="I98" s="49" t="s">
        <v>773</v>
      </c>
      <c r="J98" s="49" t="s">
        <v>774</v>
      </c>
      <c r="K98" s="5" t="s">
        <v>5</v>
      </c>
      <c r="L98" s="6" t="s">
        <v>775</v>
      </c>
      <c r="M98" s="5">
        <v>42863</v>
      </c>
      <c r="N98" s="7" t="s">
        <v>776</v>
      </c>
      <c r="O98" s="6" t="s">
        <v>777</v>
      </c>
      <c r="P98" s="8">
        <v>649.79999999999995</v>
      </c>
      <c r="Q98" s="8">
        <v>649.79999999999995</v>
      </c>
      <c r="R98" s="9">
        <f t="shared" si="16"/>
        <v>0</v>
      </c>
    </row>
    <row r="99" spans="2:18" ht="22.5">
      <c r="B99" s="4">
        <v>91</v>
      </c>
      <c r="C99" s="4" t="s">
        <v>3</v>
      </c>
      <c r="D99" s="49" t="s">
        <v>45</v>
      </c>
      <c r="E99" s="47" t="s">
        <v>778</v>
      </c>
      <c r="F99" s="49" t="s">
        <v>77</v>
      </c>
      <c r="G99" s="49" t="s">
        <v>779</v>
      </c>
      <c r="H99" s="49" t="s">
        <v>129</v>
      </c>
      <c r="I99" s="49" t="s">
        <v>749</v>
      </c>
      <c r="J99" s="49" t="s">
        <v>666</v>
      </c>
      <c r="K99" s="5" t="s">
        <v>780</v>
      </c>
      <c r="L99" s="6" t="s">
        <v>781</v>
      </c>
      <c r="M99" s="5">
        <v>42864</v>
      </c>
      <c r="N99" s="7" t="s">
        <v>782</v>
      </c>
      <c r="O99" s="6" t="s">
        <v>783</v>
      </c>
      <c r="P99" s="8">
        <v>460</v>
      </c>
      <c r="Q99" s="8">
        <v>420</v>
      </c>
      <c r="R99" s="9">
        <f t="shared" si="16"/>
        <v>40</v>
      </c>
    </row>
    <row r="100" spans="2:18" ht="22.5">
      <c r="B100" s="4">
        <v>92</v>
      </c>
      <c r="C100" s="4" t="s">
        <v>4</v>
      </c>
      <c r="D100" s="49" t="s">
        <v>45</v>
      </c>
      <c r="E100" s="47" t="s">
        <v>56</v>
      </c>
      <c r="F100" s="49" t="s">
        <v>58</v>
      </c>
      <c r="G100" s="49" t="s">
        <v>539</v>
      </c>
      <c r="H100" s="49" t="s">
        <v>68</v>
      </c>
      <c r="I100" s="49" t="s">
        <v>784</v>
      </c>
      <c r="J100" s="49" t="s">
        <v>785</v>
      </c>
      <c r="K100" s="5" t="s">
        <v>6</v>
      </c>
      <c r="L100" s="6" t="s">
        <v>786</v>
      </c>
      <c r="M100" s="5">
        <v>42864</v>
      </c>
      <c r="N100" s="7" t="s">
        <v>787</v>
      </c>
      <c r="O100" s="16" t="s">
        <v>788</v>
      </c>
      <c r="P100" s="8">
        <v>1440</v>
      </c>
      <c r="Q100" s="8">
        <v>1400</v>
      </c>
      <c r="R100" s="9">
        <f t="shared" si="16"/>
        <v>40</v>
      </c>
    </row>
    <row r="101" spans="2:18" ht="22.5">
      <c r="B101" s="4">
        <v>93</v>
      </c>
      <c r="C101" s="4" t="s">
        <v>4</v>
      </c>
      <c r="D101" s="49" t="s">
        <v>45</v>
      </c>
      <c r="E101" s="47" t="s">
        <v>120</v>
      </c>
      <c r="F101" s="49" t="s">
        <v>72</v>
      </c>
      <c r="G101" s="49" t="s">
        <v>81</v>
      </c>
      <c r="H101" s="49" t="s">
        <v>74</v>
      </c>
      <c r="I101" s="49" t="s">
        <v>82</v>
      </c>
      <c r="J101" s="49" t="s">
        <v>83</v>
      </c>
      <c r="K101" s="5" t="s">
        <v>5</v>
      </c>
      <c r="L101" s="6" t="s">
        <v>789</v>
      </c>
      <c r="M101" s="5">
        <v>42865</v>
      </c>
      <c r="N101" s="7" t="s">
        <v>22</v>
      </c>
      <c r="O101" s="6" t="s">
        <v>21</v>
      </c>
      <c r="P101" s="77">
        <v>238</v>
      </c>
      <c r="Q101" s="77">
        <v>238</v>
      </c>
      <c r="R101" s="78">
        <f t="shared" si="16"/>
        <v>0</v>
      </c>
    </row>
    <row r="102" spans="2:18" ht="33.75">
      <c r="B102" s="4">
        <v>94</v>
      </c>
      <c r="C102" s="4" t="s">
        <v>4</v>
      </c>
      <c r="D102" s="49" t="s">
        <v>45</v>
      </c>
      <c r="E102" s="47" t="s">
        <v>61</v>
      </c>
      <c r="F102" s="49" t="s">
        <v>492</v>
      </c>
      <c r="G102" s="49" t="s">
        <v>149</v>
      </c>
      <c r="H102" s="49" t="s">
        <v>790</v>
      </c>
      <c r="I102" s="49" t="s">
        <v>791</v>
      </c>
      <c r="J102" s="49" t="s">
        <v>792</v>
      </c>
      <c r="K102" s="5" t="s">
        <v>5</v>
      </c>
      <c r="L102" s="6" t="s">
        <v>793</v>
      </c>
      <c r="M102" s="5">
        <v>42865</v>
      </c>
      <c r="N102" s="7" t="s">
        <v>794</v>
      </c>
      <c r="O102" s="6" t="s">
        <v>795</v>
      </c>
      <c r="P102" s="77">
        <f>196.56+486.08+131.88+57.47+267.68+109.2</f>
        <v>1248.8700000000001</v>
      </c>
      <c r="Q102" s="77">
        <v>1030.3800000000001</v>
      </c>
      <c r="R102" s="78">
        <f t="shared" si="16"/>
        <v>218.49</v>
      </c>
    </row>
    <row r="103" spans="2:18" ht="22.5">
      <c r="B103" s="4">
        <v>95</v>
      </c>
      <c r="C103" s="4" t="s">
        <v>4</v>
      </c>
      <c r="D103" s="49" t="s">
        <v>45</v>
      </c>
      <c r="E103" s="47" t="s">
        <v>61</v>
      </c>
      <c r="F103" s="49" t="s">
        <v>796</v>
      </c>
      <c r="G103" s="49" t="s">
        <v>797</v>
      </c>
      <c r="H103" s="49" t="s">
        <v>798</v>
      </c>
      <c r="I103" s="49" t="s">
        <v>799</v>
      </c>
      <c r="J103" s="49" t="s">
        <v>800</v>
      </c>
      <c r="K103" s="5" t="s">
        <v>5</v>
      </c>
      <c r="L103" s="6" t="s">
        <v>801</v>
      </c>
      <c r="M103" s="5">
        <v>42866</v>
      </c>
      <c r="N103" s="7" t="s">
        <v>802</v>
      </c>
      <c r="O103" s="6" t="s">
        <v>803</v>
      </c>
      <c r="P103" s="77">
        <v>1400</v>
      </c>
      <c r="Q103" s="77">
        <v>1400</v>
      </c>
      <c r="R103" s="78">
        <f t="shared" si="16"/>
        <v>0</v>
      </c>
    </row>
    <row r="104" spans="2:18" ht="45">
      <c r="B104" s="4">
        <v>96</v>
      </c>
      <c r="C104" s="4" t="s">
        <v>3</v>
      </c>
      <c r="D104" s="49" t="s">
        <v>45</v>
      </c>
      <c r="E104" s="47" t="s">
        <v>804</v>
      </c>
      <c r="F104" s="49" t="s">
        <v>58</v>
      </c>
      <c r="G104" s="49" t="s">
        <v>98</v>
      </c>
      <c r="H104" s="49" t="s">
        <v>805</v>
      </c>
      <c r="I104" s="49" t="s">
        <v>104</v>
      </c>
      <c r="J104" s="49" t="s">
        <v>806</v>
      </c>
      <c r="K104" s="5" t="s">
        <v>5</v>
      </c>
      <c r="L104" s="6" t="s">
        <v>807</v>
      </c>
      <c r="M104" s="5">
        <v>42867</v>
      </c>
      <c r="N104" s="7" t="s">
        <v>10</v>
      </c>
      <c r="O104" s="6" t="s">
        <v>9</v>
      </c>
      <c r="P104" s="8">
        <v>2243.66</v>
      </c>
      <c r="Q104" s="8">
        <v>1634.86</v>
      </c>
      <c r="R104" s="9">
        <f t="shared" si="16"/>
        <v>608.79999999999995</v>
      </c>
    </row>
    <row r="105" spans="2:18" ht="22.5">
      <c r="B105" s="4">
        <v>97</v>
      </c>
      <c r="C105" s="4" t="s">
        <v>3</v>
      </c>
      <c r="D105" s="49" t="s">
        <v>45</v>
      </c>
      <c r="E105" s="47" t="s">
        <v>61</v>
      </c>
      <c r="F105" s="49" t="s">
        <v>63</v>
      </c>
      <c r="G105" s="49" t="s">
        <v>797</v>
      </c>
      <c r="H105" s="49" t="s">
        <v>808</v>
      </c>
      <c r="I105" s="49" t="s">
        <v>809</v>
      </c>
      <c r="J105" s="49" t="s">
        <v>110</v>
      </c>
      <c r="K105" s="5" t="s">
        <v>5</v>
      </c>
      <c r="L105" s="6" t="s">
        <v>810</v>
      </c>
      <c r="M105" s="5">
        <v>42871</v>
      </c>
      <c r="N105" s="7" t="s">
        <v>811</v>
      </c>
      <c r="O105" s="6" t="s">
        <v>812</v>
      </c>
      <c r="P105" s="8">
        <v>450.3</v>
      </c>
      <c r="Q105" s="8">
        <v>450.3</v>
      </c>
      <c r="R105" s="9">
        <f t="shared" si="16"/>
        <v>0</v>
      </c>
    </row>
    <row r="106" spans="2:18" ht="22.5">
      <c r="B106" s="4">
        <v>98</v>
      </c>
      <c r="C106" s="4" t="s">
        <v>4</v>
      </c>
      <c r="D106" s="49" t="s">
        <v>45</v>
      </c>
      <c r="E106" s="47" t="s">
        <v>813</v>
      </c>
      <c r="F106" s="49" t="s">
        <v>53</v>
      </c>
      <c r="G106" s="49" t="s">
        <v>814</v>
      </c>
      <c r="H106" s="49" t="s">
        <v>62</v>
      </c>
      <c r="I106" s="49" t="s">
        <v>126</v>
      </c>
      <c r="J106" s="49" t="s">
        <v>815</v>
      </c>
      <c r="K106" s="5" t="s">
        <v>816</v>
      </c>
      <c r="L106" s="6" t="s">
        <v>817</v>
      </c>
      <c r="M106" s="5">
        <v>42871</v>
      </c>
      <c r="N106" s="7" t="s">
        <v>818</v>
      </c>
      <c r="O106" s="6" t="s">
        <v>819</v>
      </c>
      <c r="P106" s="77">
        <v>1178.02</v>
      </c>
      <c r="Q106" s="77">
        <v>1178.02</v>
      </c>
      <c r="R106" s="78">
        <f t="shared" si="16"/>
        <v>0</v>
      </c>
    </row>
    <row r="107" spans="2:18">
      <c r="B107" s="4">
        <v>99</v>
      </c>
      <c r="C107" s="4" t="s">
        <v>3</v>
      </c>
      <c r="D107" s="49" t="s">
        <v>45</v>
      </c>
      <c r="E107" s="47" t="s">
        <v>820</v>
      </c>
      <c r="F107" s="49" t="s">
        <v>53</v>
      </c>
      <c r="G107" s="49" t="s">
        <v>55</v>
      </c>
      <c r="H107" s="49" t="s">
        <v>62</v>
      </c>
      <c r="I107" s="49" t="s">
        <v>167</v>
      </c>
      <c r="J107" s="49" t="s">
        <v>815</v>
      </c>
      <c r="K107" s="5" t="s">
        <v>816</v>
      </c>
      <c r="L107" s="6" t="s">
        <v>821</v>
      </c>
      <c r="M107" s="5">
        <v>42871</v>
      </c>
      <c r="N107" s="7" t="s">
        <v>818</v>
      </c>
      <c r="O107" s="6" t="s">
        <v>819</v>
      </c>
      <c r="P107" s="77">
        <v>1236.9000000000001</v>
      </c>
      <c r="Q107" s="77">
        <v>1236.9000000000001</v>
      </c>
      <c r="R107" s="78">
        <f t="shared" si="16"/>
        <v>0</v>
      </c>
    </row>
    <row r="108" spans="2:18" ht="33.75">
      <c r="B108" s="4">
        <v>100</v>
      </c>
      <c r="C108" s="4" t="s">
        <v>3</v>
      </c>
      <c r="D108" s="49" t="s">
        <v>45</v>
      </c>
      <c r="E108" s="47" t="s">
        <v>822</v>
      </c>
      <c r="F108" s="49" t="s">
        <v>58</v>
      </c>
      <c r="G108" s="49" t="s">
        <v>539</v>
      </c>
      <c r="H108" s="49" t="s">
        <v>68</v>
      </c>
      <c r="I108" s="49" t="s">
        <v>823</v>
      </c>
      <c r="J108" s="49" t="s">
        <v>824</v>
      </c>
      <c r="K108" s="5" t="s">
        <v>5</v>
      </c>
      <c r="L108" s="6" t="s">
        <v>263</v>
      </c>
      <c r="M108" s="5">
        <v>42872</v>
      </c>
      <c r="N108" s="7" t="s">
        <v>10</v>
      </c>
      <c r="O108" s="6" t="s">
        <v>9</v>
      </c>
      <c r="P108" s="8">
        <v>672.6</v>
      </c>
      <c r="Q108" s="8">
        <v>626.4</v>
      </c>
      <c r="R108" s="9">
        <f t="shared" si="16"/>
        <v>46.200000000000045</v>
      </c>
    </row>
    <row r="109" spans="2:18" ht="33.75">
      <c r="B109" s="4">
        <v>101</v>
      </c>
      <c r="C109" s="4" t="s">
        <v>3</v>
      </c>
      <c r="D109" s="49" t="s">
        <v>45</v>
      </c>
      <c r="E109" s="47" t="s">
        <v>825</v>
      </c>
      <c r="F109" s="49" t="s">
        <v>58</v>
      </c>
      <c r="G109" s="49" t="s">
        <v>539</v>
      </c>
      <c r="H109" s="49" t="s">
        <v>68</v>
      </c>
      <c r="I109" s="49" t="s">
        <v>826</v>
      </c>
      <c r="J109" s="49" t="s">
        <v>827</v>
      </c>
      <c r="K109" s="5" t="s">
        <v>5</v>
      </c>
      <c r="L109" s="6" t="s">
        <v>262</v>
      </c>
      <c r="M109" s="5">
        <v>42872</v>
      </c>
      <c r="N109" s="7" t="s">
        <v>10</v>
      </c>
      <c r="O109" s="6" t="s">
        <v>9</v>
      </c>
      <c r="P109" s="8">
        <v>272</v>
      </c>
      <c r="Q109" s="8">
        <v>272</v>
      </c>
      <c r="R109" s="9">
        <f t="shared" si="16"/>
        <v>0</v>
      </c>
    </row>
    <row r="110" spans="2:18" ht="33.75">
      <c r="B110" s="4">
        <v>102</v>
      </c>
      <c r="C110" s="4" t="s">
        <v>4</v>
      </c>
      <c r="D110" s="49" t="s">
        <v>45</v>
      </c>
      <c r="E110" s="47" t="s">
        <v>730</v>
      </c>
      <c r="F110" s="49">
        <v>211</v>
      </c>
      <c r="G110" s="49" t="s">
        <v>98</v>
      </c>
      <c r="H110" s="49" t="s">
        <v>100</v>
      </c>
      <c r="I110" s="49" t="s">
        <v>101</v>
      </c>
      <c r="J110" s="49" t="s">
        <v>102</v>
      </c>
      <c r="K110" s="5" t="s">
        <v>5</v>
      </c>
      <c r="L110" s="6" t="s">
        <v>828</v>
      </c>
      <c r="M110" s="5">
        <v>42873</v>
      </c>
      <c r="N110" s="7" t="s">
        <v>34</v>
      </c>
      <c r="O110" s="6" t="s">
        <v>33</v>
      </c>
      <c r="P110" s="112">
        <v>1552</v>
      </c>
      <c r="Q110" s="8">
        <v>235.85</v>
      </c>
      <c r="R110" s="9">
        <f t="shared" si="16"/>
        <v>1316.15</v>
      </c>
    </row>
    <row r="111" spans="2:18" ht="33.75">
      <c r="B111" s="4">
        <v>103</v>
      </c>
      <c r="C111" s="4" t="s">
        <v>4</v>
      </c>
      <c r="D111" s="49" t="s">
        <v>45</v>
      </c>
      <c r="E111" s="47" t="s">
        <v>730</v>
      </c>
      <c r="F111" s="49">
        <v>211</v>
      </c>
      <c r="G111" s="49" t="s">
        <v>98</v>
      </c>
      <c r="H111" s="49" t="s">
        <v>100</v>
      </c>
      <c r="I111" s="49" t="s">
        <v>101</v>
      </c>
      <c r="J111" s="49" t="s">
        <v>102</v>
      </c>
      <c r="K111" s="5" t="s">
        <v>5</v>
      </c>
      <c r="L111" s="6" t="s">
        <v>829</v>
      </c>
      <c r="M111" s="5">
        <v>42873</v>
      </c>
      <c r="N111" s="7" t="s">
        <v>34</v>
      </c>
      <c r="O111" s="6" t="s">
        <v>33</v>
      </c>
      <c r="P111" s="113"/>
      <c r="Q111" s="8">
        <v>380.4</v>
      </c>
      <c r="R111" s="9">
        <f t="shared" si="16"/>
        <v>-380.4</v>
      </c>
    </row>
    <row r="112" spans="2:18" ht="33.75">
      <c r="B112" s="4">
        <v>104</v>
      </c>
      <c r="C112" s="4" t="s">
        <v>4</v>
      </c>
      <c r="D112" s="49" t="s">
        <v>45</v>
      </c>
      <c r="E112" s="47" t="s">
        <v>730</v>
      </c>
      <c r="F112" s="49">
        <v>211</v>
      </c>
      <c r="G112" s="49" t="s">
        <v>98</v>
      </c>
      <c r="H112" s="49" t="s">
        <v>100</v>
      </c>
      <c r="I112" s="49" t="s">
        <v>101</v>
      </c>
      <c r="J112" s="49" t="s">
        <v>102</v>
      </c>
      <c r="K112" s="5" t="s">
        <v>5</v>
      </c>
      <c r="L112" s="6" t="s">
        <v>830</v>
      </c>
      <c r="M112" s="5">
        <v>42873</v>
      </c>
      <c r="N112" s="7" t="s">
        <v>34</v>
      </c>
      <c r="O112" s="6" t="s">
        <v>33</v>
      </c>
      <c r="P112" s="113"/>
      <c r="Q112" s="8">
        <v>231.15</v>
      </c>
      <c r="R112" s="9">
        <f t="shared" si="16"/>
        <v>-231.15</v>
      </c>
    </row>
    <row r="113" spans="2:18" ht="33.75">
      <c r="B113" s="4">
        <v>105</v>
      </c>
      <c r="C113" s="4" t="s">
        <v>4</v>
      </c>
      <c r="D113" s="49" t="s">
        <v>45</v>
      </c>
      <c r="E113" s="47" t="s">
        <v>730</v>
      </c>
      <c r="F113" s="49">
        <v>211</v>
      </c>
      <c r="G113" s="49" t="s">
        <v>98</v>
      </c>
      <c r="H113" s="49" t="s">
        <v>100</v>
      </c>
      <c r="I113" s="49" t="s">
        <v>101</v>
      </c>
      <c r="J113" s="49" t="s">
        <v>102</v>
      </c>
      <c r="K113" s="5" t="s">
        <v>5</v>
      </c>
      <c r="L113" s="6" t="s">
        <v>831</v>
      </c>
      <c r="M113" s="5">
        <v>42873</v>
      </c>
      <c r="N113" s="7" t="s">
        <v>34</v>
      </c>
      <c r="O113" s="6" t="s">
        <v>33</v>
      </c>
      <c r="P113" s="113"/>
      <c r="Q113" s="8">
        <v>203.2</v>
      </c>
      <c r="R113" s="9">
        <f t="shared" si="16"/>
        <v>-203.2</v>
      </c>
    </row>
    <row r="114" spans="2:18" ht="33.75">
      <c r="B114" s="4">
        <v>106</v>
      </c>
      <c r="C114" s="4" t="s">
        <v>4</v>
      </c>
      <c r="D114" s="49" t="s">
        <v>45</v>
      </c>
      <c r="E114" s="47" t="s">
        <v>730</v>
      </c>
      <c r="F114" s="49">
        <v>211</v>
      </c>
      <c r="G114" s="49" t="s">
        <v>98</v>
      </c>
      <c r="H114" s="49" t="s">
        <v>100</v>
      </c>
      <c r="I114" s="49" t="s">
        <v>101</v>
      </c>
      <c r="J114" s="49" t="s">
        <v>102</v>
      </c>
      <c r="K114" s="5" t="s">
        <v>5</v>
      </c>
      <c r="L114" s="6" t="s">
        <v>832</v>
      </c>
      <c r="M114" s="5">
        <v>42873</v>
      </c>
      <c r="N114" s="7" t="s">
        <v>34</v>
      </c>
      <c r="O114" s="6" t="s">
        <v>33</v>
      </c>
      <c r="P114" s="113"/>
      <c r="Q114" s="8">
        <v>152</v>
      </c>
      <c r="R114" s="9">
        <f t="shared" si="16"/>
        <v>-152</v>
      </c>
    </row>
    <row r="115" spans="2:18" ht="33.75">
      <c r="B115" s="4">
        <v>107</v>
      </c>
      <c r="C115" s="4" t="s">
        <v>4</v>
      </c>
      <c r="D115" s="49" t="s">
        <v>45</v>
      </c>
      <c r="E115" s="47" t="s">
        <v>730</v>
      </c>
      <c r="F115" s="49">
        <v>211</v>
      </c>
      <c r="G115" s="49" t="s">
        <v>98</v>
      </c>
      <c r="H115" s="49" t="s">
        <v>100</v>
      </c>
      <c r="I115" s="49" t="s">
        <v>101</v>
      </c>
      <c r="J115" s="49" t="s">
        <v>102</v>
      </c>
      <c r="K115" s="5" t="s">
        <v>5</v>
      </c>
      <c r="L115" s="6" t="s">
        <v>833</v>
      </c>
      <c r="M115" s="5">
        <v>42873</v>
      </c>
      <c r="N115" s="7" t="s">
        <v>34</v>
      </c>
      <c r="O115" s="6" t="s">
        <v>17</v>
      </c>
      <c r="P115" s="113"/>
      <c r="Q115" s="8">
        <v>326.39999999999998</v>
      </c>
      <c r="R115" s="9">
        <f t="shared" si="16"/>
        <v>-326.39999999999998</v>
      </c>
    </row>
    <row r="116" spans="2:18" ht="33.75">
      <c r="B116" s="4">
        <v>108</v>
      </c>
      <c r="C116" s="4" t="s">
        <v>4</v>
      </c>
      <c r="D116" s="49" t="s">
        <v>45</v>
      </c>
      <c r="E116" s="47" t="s">
        <v>730</v>
      </c>
      <c r="F116" s="49">
        <v>211</v>
      </c>
      <c r="G116" s="49" t="s">
        <v>98</v>
      </c>
      <c r="H116" s="49" t="s">
        <v>100</v>
      </c>
      <c r="I116" s="49" t="s">
        <v>101</v>
      </c>
      <c r="J116" s="49" t="s">
        <v>102</v>
      </c>
      <c r="K116" s="5" t="s">
        <v>5</v>
      </c>
      <c r="L116" s="6" t="s">
        <v>834</v>
      </c>
      <c r="M116" s="5">
        <v>42873</v>
      </c>
      <c r="N116" s="7" t="s">
        <v>34</v>
      </c>
      <c r="O116" s="6" t="s">
        <v>17</v>
      </c>
      <c r="P116" s="114"/>
      <c r="Q116" s="8">
        <v>23</v>
      </c>
      <c r="R116" s="9">
        <f t="shared" si="16"/>
        <v>-23</v>
      </c>
    </row>
    <row r="117" spans="2:18" ht="33.75">
      <c r="B117" s="4">
        <v>109</v>
      </c>
      <c r="C117" s="4" t="s">
        <v>4</v>
      </c>
      <c r="D117" s="49" t="s">
        <v>45</v>
      </c>
      <c r="E117" s="49" t="s">
        <v>835</v>
      </c>
      <c r="F117" s="49" t="s">
        <v>58</v>
      </c>
      <c r="G117" s="49" t="s">
        <v>435</v>
      </c>
      <c r="H117" s="49" t="s">
        <v>97</v>
      </c>
      <c r="I117" s="49" t="s">
        <v>836</v>
      </c>
      <c r="J117" s="49" t="s">
        <v>102</v>
      </c>
      <c r="K117" s="5" t="s">
        <v>837</v>
      </c>
      <c r="L117" s="34" t="s">
        <v>838</v>
      </c>
      <c r="M117" s="5">
        <v>42873</v>
      </c>
      <c r="N117" s="7" t="s">
        <v>839</v>
      </c>
      <c r="O117" s="16" t="s">
        <v>840</v>
      </c>
      <c r="P117" s="8">
        <v>466.81</v>
      </c>
      <c r="Q117" s="8">
        <v>466.81</v>
      </c>
      <c r="R117" s="9">
        <f t="shared" si="16"/>
        <v>0</v>
      </c>
    </row>
    <row r="118" spans="2:18" ht="22.5">
      <c r="B118" s="4">
        <v>110</v>
      </c>
      <c r="C118" s="4" t="s">
        <v>3</v>
      </c>
      <c r="D118" s="49" t="s">
        <v>45</v>
      </c>
      <c r="E118" s="49" t="s">
        <v>841</v>
      </c>
      <c r="F118" s="49" t="s">
        <v>65</v>
      </c>
      <c r="G118" s="49" t="s">
        <v>842</v>
      </c>
      <c r="H118" s="49" t="s">
        <v>67</v>
      </c>
      <c r="I118" s="49" t="s">
        <v>843</v>
      </c>
      <c r="J118" s="49" t="s">
        <v>844</v>
      </c>
      <c r="K118" s="5" t="s">
        <v>5</v>
      </c>
      <c r="L118" s="6" t="s">
        <v>845</v>
      </c>
      <c r="M118" s="5">
        <v>42874</v>
      </c>
      <c r="N118" s="7" t="s">
        <v>846</v>
      </c>
      <c r="O118" s="6" t="s">
        <v>20</v>
      </c>
      <c r="P118" s="8">
        <f>159.6+159.6</f>
        <v>319.2</v>
      </c>
      <c r="Q118" s="8">
        <v>319.2</v>
      </c>
      <c r="R118" s="9">
        <f t="shared" si="16"/>
        <v>0</v>
      </c>
    </row>
    <row r="119" spans="2:18" ht="45">
      <c r="B119" s="4">
        <v>111</v>
      </c>
      <c r="C119" s="4" t="s">
        <v>4</v>
      </c>
      <c r="D119" s="49" t="s">
        <v>45</v>
      </c>
      <c r="E119" s="49" t="s">
        <v>847</v>
      </c>
      <c r="F119" s="49" t="s">
        <v>848</v>
      </c>
      <c r="G119" s="49" t="s">
        <v>849</v>
      </c>
      <c r="H119" s="49" t="s">
        <v>850</v>
      </c>
      <c r="I119" s="49" t="s">
        <v>851</v>
      </c>
      <c r="J119" s="49" t="s">
        <v>852</v>
      </c>
      <c r="K119" s="5" t="s">
        <v>5</v>
      </c>
      <c r="L119" s="6" t="s">
        <v>853</v>
      </c>
      <c r="M119" s="5">
        <v>42874</v>
      </c>
      <c r="N119" s="7" t="s">
        <v>854</v>
      </c>
      <c r="O119" s="6" t="s">
        <v>16</v>
      </c>
      <c r="P119" s="8">
        <f>3222.78+189.24</f>
        <v>3412.0200000000004</v>
      </c>
      <c r="Q119" s="8">
        <v>3303.61</v>
      </c>
      <c r="R119" s="9">
        <f t="shared" si="16"/>
        <v>108.41000000000031</v>
      </c>
    </row>
    <row r="120" spans="2:18" ht="33.75">
      <c r="B120" s="4">
        <v>112</v>
      </c>
      <c r="C120" s="4" t="s">
        <v>4</v>
      </c>
      <c r="D120" s="49" t="s">
        <v>45</v>
      </c>
      <c r="E120" s="49" t="s">
        <v>855</v>
      </c>
      <c r="F120" s="49" t="s">
        <v>72</v>
      </c>
      <c r="G120" s="49" t="s">
        <v>856</v>
      </c>
      <c r="H120" s="49" t="s">
        <v>74</v>
      </c>
      <c r="I120" s="49" t="s">
        <v>857</v>
      </c>
      <c r="J120" s="49" t="s">
        <v>858</v>
      </c>
      <c r="K120" s="5" t="s">
        <v>5</v>
      </c>
      <c r="L120" s="79" t="s">
        <v>859</v>
      </c>
      <c r="M120" s="5">
        <v>42878</v>
      </c>
      <c r="N120" s="7" t="s">
        <v>223</v>
      </c>
      <c r="O120" s="16" t="s">
        <v>224</v>
      </c>
      <c r="P120" s="8">
        <f>722.3+353.4+717.06+216.6+1577.76</f>
        <v>3587.12</v>
      </c>
      <c r="Q120" s="8">
        <v>3237.78</v>
      </c>
      <c r="R120" s="9">
        <f t="shared" si="16"/>
        <v>349.33999999999969</v>
      </c>
    </row>
    <row r="121" spans="2:18" ht="45">
      <c r="B121" s="4">
        <v>113</v>
      </c>
      <c r="C121" s="12" t="s">
        <v>4</v>
      </c>
      <c r="D121" s="49" t="s">
        <v>45</v>
      </c>
      <c r="E121" s="49" t="s">
        <v>860</v>
      </c>
      <c r="F121" s="49" t="s">
        <v>861</v>
      </c>
      <c r="G121" s="49" t="s">
        <v>862</v>
      </c>
      <c r="H121" s="49" t="s">
        <v>863</v>
      </c>
      <c r="I121" s="49" t="s">
        <v>864</v>
      </c>
      <c r="J121" s="49" t="s">
        <v>865</v>
      </c>
      <c r="K121" s="5" t="s">
        <v>5</v>
      </c>
      <c r="L121" s="6" t="s">
        <v>866</v>
      </c>
      <c r="M121" s="5">
        <v>42879</v>
      </c>
      <c r="N121" s="7" t="s">
        <v>281</v>
      </c>
      <c r="O121" s="6" t="s">
        <v>276</v>
      </c>
      <c r="P121" s="8">
        <v>4855</v>
      </c>
      <c r="Q121" s="8">
        <v>3401.76</v>
      </c>
      <c r="R121" s="9">
        <f t="shared" si="16"/>
        <v>1453.2399999999998</v>
      </c>
    </row>
    <row r="122" spans="2:18" ht="22.5">
      <c r="B122" s="4">
        <v>114</v>
      </c>
      <c r="C122" s="4" t="s">
        <v>4</v>
      </c>
      <c r="D122" s="49" t="s">
        <v>45</v>
      </c>
      <c r="E122" s="47" t="s">
        <v>867</v>
      </c>
      <c r="F122" s="49" t="s">
        <v>72</v>
      </c>
      <c r="G122" s="49" t="s">
        <v>81</v>
      </c>
      <c r="H122" s="49" t="s">
        <v>74</v>
      </c>
      <c r="I122" s="49" t="s">
        <v>82</v>
      </c>
      <c r="J122" s="49" t="s">
        <v>83</v>
      </c>
      <c r="K122" s="5" t="s">
        <v>5</v>
      </c>
      <c r="L122" s="6" t="s">
        <v>868</v>
      </c>
      <c r="M122" s="5">
        <v>42880</v>
      </c>
      <c r="N122" s="7" t="s">
        <v>22</v>
      </c>
      <c r="O122" s="6" t="s">
        <v>21</v>
      </c>
      <c r="P122" s="77">
        <v>558.14</v>
      </c>
      <c r="Q122" s="77">
        <v>558.14</v>
      </c>
      <c r="R122" s="78">
        <f t="shared" si="16"/>
        <v>0</v>
      </c>
    </row>
    <row r="123" spans="2:18" ht="22.5">
      <c r="B123" s="4">
        <v>115</v>
      </c>
      <c r="C123" s="4" t="s">
        <v>4</v>
      </c>
      <c r="D123" s="49" t="s">
        <v>45</v>
      </c>
      <c r="E123" s="47" t="s">
        <v>867</v>
      </c>
      <c r="F123" s="49" t="s">
        <v>72</v>
      </c>
      <c r="G123" s="49" t="s">
        <v>81</v>
      </c>
      <c r="H123" s="49" t="s">
        <v>74</v>
      </c>
      <c r="I123" s="49" t="s">
        <v>869</v>
      </c>
      <c r="J123" s="49" t="s">
        <v>83</v>
      </c>
      <c r="K123" s="5" t="s">
        <v>5</v>
      </c>
      <c r="L123" s="6" t="s">
        <v>870</v>
      </c>
      <c r="M123" s="5">
        <v>42880</v>
      </c>
      <c r="N123" s="7" t="s">
        <v>22</v>
      </c>
      <c r="O123" s="6" t="s">
        <v>21</v>
      </c>
      <c r="P123" s="77">
        <v>2576.29</v>
      </c>
      <c r="Q123" s="77">
        <v>2576.29</v>
      </c>
      <c r="R123" s="78">
        <f t="shared" ref="R123:R167" si="17">+P123-Q123</f>
        <v>0</v>
      </c>
    </row>
    <row r="124" spans="2:18" ht="33.75">
      <c r="B124" s="4">
        <v>116</v>
      </c>
      <c r="C124" s="4" t="s">
        <v>4</v>
      </c>
      <c r="D124" s="49" t="s">
        <v>45</v>
      </c>
      <c r="E124" s="47" t="s">
        <v>871</v>
      </c>
      <c r="F124" s="49" t="s">
        <v>53</v>
      </c>
      <c r="G124" s="49" t="s">
        <v>872</v>
      </c>
      <c r="H124" s="49" t="s">
        <v>62</v>
      </c>
      <c r="I124" s="49" t="s">
        <v>873</v>
      </c>
      <c r="J124" s="49" t="s">
        <v>475</v>
      </c>
      <c r="K124" s="5" t="s">
        <v>5</v>
      </c>
      <c r="L124" s="6" t="s">
        <v>874</v>
      </c>
      <c r="M124" s="5">
        <v>42880</v>
      </c>
      <c r="N124" s="7" t="s">
        <v>875</v>
      </c>
      <c r="O124" s="6" t="s">
        <v>876</v>
      </c>
      <c r="P124" s="77">
        <f>3085.42+724.13</f>
        <v>3809.55</v>
      </c>
      <c r="Q124" s="77">
        <v>3524.3</v>
      </c>
      <c r="R124" s="78">
        <f t="shared" si="17"/>
        <v>285.25</v>
      </c>
    </row>
    <row r="125" spans="2:18" ht="33.75">
      <c r="B125" s="4">
        <v>117</v>
      </c>
      <c r="C125" s="4" t="s">
        <v>4</v>
      </c>
      <c r="D125" s="49" t="s">
        <v>45</v>
      </c>
      <c r="E125" s="49" t="s">
        <v>877</v>
      </c>
      <c r="F125" s="49" t="s">
        <v>53</v>
      </c>
      <c r="G125" s="49" t="s">
        <v>146</v>
      </c>
      <c r="H125" s="49" t="s">
        <v>62</v>
      </c>
      <c r="I125" s="49" t="s">
        <v>52</v>
      </c>
      <c r="J125" s="49" t="s">
        <v>878</v>
      </c>
      <c r="K125" s="5" t="s">
        <v>7</v>
      </c>
      <c r="L125" s="6" t="s">
        <v>879</v>
      </c>
      <c r="M125" s="5">
        <v>42886</v>
      </c>
      <c r="N125" s="7" t="s">
        <v>11</v>
      </c>
      <c r="O125" s="6" t="s">
        <v>8</v>
      </c>
      <c r="P125" s="8">
        <v>4027.39</v>
      </c>
      <c r="Q125" s="8">
        <v>3385.26</v>
      </c>
      <c r="R125" s="9">
        <f t="shared" si="17"/>
        <v>642.12999999999965</v>
      </c>
    </row>
    <row r="126" spans="2:18" ht="33.75">
      <c r="B126" s="4">
        <v>118</v>
      </c>
      <c r="C126" s="4" t="s">
        <v>3</v>
      </c>
      <c r="D126" s="49" t="s">
        <v>45</v>
      </c>
      <c r="E126" s="47" t="s">
        <v>880</v>
      </c>
      <c r="F126" s="49" t="s">
        <v>53</v>
      </c>
      <c r="G126" s="49" t="s">
        <v>143</v>
      </c>
      <c r="H126" s="49" t="s">
        <v>62</v>
      </c>
      <c r="I126" s="49" t="s">
        <v>187</v>
      </c>
      <c r="J126" s="49" t="s">
        <v>188</v>
      </c>
      <c r="K126" s="5" t="s">
        <v>6</v>
      </c>
      <c r="L126" s="6" t="s">
        <v>881</v>
      </c>
      <c r="M126" s="5">
        <v>42887</v>
      </c>
      <c r="N126" s="7" t="s">
        <v>190</v>
      </c>
      <c r="O126" s="6" t="s">
        <v>191</v>
      </c>
      <c r="P126" s="8">
        <v>5002.32</v>
      </c>
      <c r="Q126" s="8">
        <v>4914.5600000000004</v>
      </c>
      <c r="R126" s="9">
        <f t="shared" si="17"/>
        <v>87.759999999999309</v>
      </c>
    </row>
    <row r="127" spans="2:18" ht="45">
      <c r="B127" s="4">
        <v>119</v>
      </c>
      <c r="C127" s="4" t="s">
        <v>3</v>
      </c>
      <c r="D127" s="49" t="s">
        <v>45</v>
      </c>
      <c r="E127" s="47" t="s">
        <v>882</v>
      </c>
      <c r="F127" s="49" t="s">
        <v>72</v>
      </c>
      <c r="G127" s="49" t="s">
        <v>143</v>
      </c>
      <c r="H127" s="49" t="s">
        <v>883</v>
      </c>
      <c r="I127" s="49" t="s">
        <v>884</v>
      </c>
      <c r="J127" s="49" t="s">
        <v>885</v>
      </c>
      <c r="K127" s="5" t="s">
        <v>5</v>
      </c>
      <c r="L127" s="6" t="s">
        <v>886</v>
      </c>
      <c r="M127" s="5">
        <v>42887</v>
      </c>
      <c r="N127" s="7" t="s">
        <v>887</v>
      </c>
      <c r="O127" s="6" t="s">
        <v>888</v>
      </c>
      <c r="P127" s="8">
        <v>660</v>
      </c>
      <c r="Q127" s="8">
        <v>660</v>
      </c>
      <c r="R127" s="9">
        <f t="shared" si="17"/>
        <v>0</v>
      </c>
    </row>
    <row r="128" spans="2:18" ht="33.75">
      <c r="B128" s="4">
        <v>120</v>
      </c>
      <c r="C128" s="4" t="s">
        <v>3</v>
      </c>
      <c r="D128" s="49" t="s">
        <v>45</v>
      </c>
      <c r="E128" s="47" t="s">
        <v>804</v>
      </c>
      <c r="F128" s="49" t="s">
        <v>53</v>
      </c>
      <c r="G128" s="49" t="s">
        <v>73</v>
      </c>
      <c r="H128" s="49" t="s">
        <v>62</v>
      </c>
      <c r="I128" s="49" t="s">
        <v>75</v>
      </c>
      <c r="J128" s="49" t="s">
        <v>889</v>
      </c>
      <c r="K128" s="5" t="s">
        <v>5</v>
      </c>
      <c r="L128" s="6" t="s">
        <v>890</v>
      </c>
      <c r="M128" s="5">
        <v>42887</v>
      </c>
      <c r="N128" s="7" t="s">
        <v>19</v>
      </c>
      <c r="O128" s="6" t="s">
        <v>18</v>
      </c>
      <c r="P128" s="8">
        <v>5084.3999999999996</v>
      </c>
      <c r="Q128" s="8">
        <v>4995.2</v>
      </c>
      <c r="R128" s="9">
        <f t="shared" si="17"/>
        <v>89.199999999999818</v>
      </c>
    </row>
    <row r="129" spans="2:18" ht="22.5">
      <c r="B129" s="4">
        <v>121</v>
      </c>
      <c r="C129" s="4" t="s">
        <v>3</v>
      </c>
      <c r="D129" s="49" t="s">
        <v>45</v>
      </c>
      <c r="E129" s="47" t="s">
        <v>891</v>
      </c>
      <c r="F129" s="49" t="s">
        <v>58</v>
      </c>
      <c r="G129" s="49" t="s">
        <v>539</v>
      </c>
      <c r="H129" s="49" t="s">
        <v>68</v>
      </c>
      <c r="I129" s="49" t="s">
        <v>884</v>
      </c>
      <c r="J129" s="49" t="s">
        <v>892</v>
      </c>
      <c r="K129" s="5" t="s">
        <v>780</v>
      </c>
      <c r="L129" s="6" t="s">
        <v>893</v>
      </c>
      <c r="M129" s="5">
        <v>42887</v>
      </c>
      <c r="N129" s="7" t="s">
        <v>782</v>
      </c>
      <c r="O129" s="6" t="s">
        <v>783</v>
      </c>
      <c r="P129" s="8">
        <v>300</v>
      </c>
      <c r="Q129" s="8">
        <v>300</v>
      </c>
      <c r="R129" s="9">
        <f t="shared" si="17"/>
        <v>0</v>
      </c>
    </row>
    <row r="130" spans="2:18" ht="22.5">
      <c r="B130" s="4">
        <v>122</v>
      </c>
      <c r="C130" s="4" t="s">
        <v>3</v>
      </c>
      <c r="D130" s="49" t="s">
        <v>45</v>
      </c>
      <c r="E130" s="17" t="s">
        <v>61</v>
      </c>
      <c r="F130" s="49" t="s">
        <v>78</v>
      </c>
      <c r="G130" s="49" t="s">
        <v>894</v>
      </c>
      <c r="H130" s="49" t="s">
        <v>159</v>
      </c>
      <c r="I130" s="49" t="s">
        <v>69</v>
      </c>
      <c r="J130" s="49" t="s">
        <v>895</v>
      </c>
      <c r="K130" s="5" t="s">
        <v>5</v>
      </c>
      <c r="L130" s="6" t="s">
        <v>896</v>
      </c>
      <c r="M130" s="5">
        <v>42887</v>
      </c>
      <c r="N130" s="7" t="s">
        <v>637</v>
      </c>
      <c r="O130" s="6" t="s">
        <v>638</v>
      </c>
      <c r="P130" s="8">
        <v>34.200000000000003</v>
      </c>
      <c r="Q130" s="8">
        <v>33.6</v>
      </c>
      <c r="R130" s="9">
        <f t="shared" si="17"/>
        <v>0.60000000000000142</v>
      </c>
    </row>
    <row r="131" spans="2:18" ht="22.5">
      <c r="B131" s="4">
        <v>123</v>
      </c>
      <c r="C131" s="4" t="s">
        <v>4</v>
      </c>
      <c r="D131" s="49" t="s">
        <v>45</v>
      </c>
      <c r="E131" s="17" t="s">
        <v>897</v>
      </c>
      <c r="F131" s="49" t="s">
        <v>58</v>
      </c>
      <c r="G131" s="49" t="s">
        <v>898</v>
      </c>
      <c r="H131" s="49" t="s">
        <v>99</v>
      </c>
      <c r="I131" s="49" t="s">
        <v>899</v>
      </c>
      <c r="J131" s="49" t="s">
        <v>593</v>
      </c>
      <c r="K131" s="5" t="s">
        <v>693</v>
      </c>
      <c r="L131" s="6" t="s">
        <v>900</v>
      </c>
      <c r="M131" s="5">
        <v>42887</v>
      </c>
      <c r="N131" s="7" t="s">
        <v>901</v>
      </c>
      <c r="O131" s="6" t="s">
        <v>902</v>
      </c>
      <c r="P131" s="8">
        <v>595.41999999999996</v>
      </c>
      <c r="Q131" s="8">
        <v>351.33</v>
      </c>
      <c r="R131" s="9">
        <f>+P131-Q131</f>
        <v>244.08999999999997</v>
      </c>
    </row>
    <row r="132" spans="2:18" ht="45">
      <c r="B132" s="4">
        <v>124</v>
      </c>
      <c r="C132" s="4" t="s">
        <v>3</v>
      </c>
      <c r="D132" s="49" t="s">
        <v>45</v>
      </c>
      <c r="E132" s="49" t="s">
        <v>903</v>
      </c>
      <c r="F132" s="49" t="s">
        <v>58</v>
      </c>
      <c r="G132" s="49" t="s">
        <v>98</v>
      </c>
      <c r="H132" s="49" t="s">
        <v>99</v>
      </c>
      <c r="I132" s="49" t="s">
        <v>763</v>
      </c>
      <c r="J132" s="49" t="s">
        <v>904</v>
      </c>
      <c r="K132" s="5" t="s">
        <v>5</v>
      </c>
      <c r="L132" s="6" t="s">
        <v>905</v>
      </c>
      <c r="M132" s="5">
        <v>42891</v>
      </c>
      <c r="N132" s="7" t="s">
        <v>766</v>
      </c>
      <c r="O132" s="6" t="s">
        <v>767</v>
      </c>
      <c r="P132" s="8">
        <v>2043.53</v>
      </c>
      <c r="Q132" s="8">
        <v>2043.53</v>
      </c>
      <c r="R132" s="9">
        <f t="shared" si="17"/>
        <v>0</v>
      </c>
    </row>
    <row r="133" spans="2:18" ht="67.5">
      <c r="B133" s="4">
        <v>125</v>
      </c>
      <c r="C133" s="4" t="s">
        <v>3</v>
      </c>
      <c r="D133" s="49" t="s">
        <v>45</v>
      </c>
      <c r="E133" s="49" t="s">
        <v>903</v>
      </c>
      <c r="F133" s="49" t="s">
        <v>58</v>
      </c>
      <c r="G133" s="49" t="s">
        <v>98</v>
      </c>
      <c r="H133" s="49" t="s">
        <v>99</v>
      </c>
      <c r="I133" s="49" t="s">
        <v>763</v>
      </c>
      <c r="J133" s="49" t="s">
        <v>906</v>
      </c>
      <c r="K133" s="5" t="s">
        <v>5</v>
      </c>
      <c r="L133" s="6" t="s">
        <v>907</v>
      </c>
      <c r="M133" s="5">
        <v>42891</v>
      </c>
      <c r="N133" s="7" t="s">
        <v>770</v>
      </c>
      <c r="O133" s="6" t="s">
        <v>771</v>
      </c>
      <c r="P133" s="8">
        <v>1021.76</v>
      </c>
      <c r="Q133" s="8">
        <v>1021.76</v>
      </c>
      <c r="R133" s="9">
        <f t="shared" si="17"/>
        <v>0</v>
      </c>
    </row>
    <row r="134" spans="2:18" ht="22.5">
      <c r="B134" s="4">
        <v>126</v>
      </c>
      <c r="C134" s="4" t="s">
        <v>4</v>
      </c>
      <c r="D134" s="49" t="s">
        <v>45</v>
      </c>
      <c r="E134" s="47" t="s">
        <v>111</v>
      </c>
      <c r="F134" s="49" t="s">
        <v>63</v>
      </c>
      <c r="G134" s="49" t="s">
        <v>814</v>
      </c>
      <c r="H134" s="49" t="s">
        <v>70</v>
      </c>
      <c r="I134" s="49" t="s">
        <v>126</v>
      </c>
      <c r="J134" s="49" t="s">
        <v>908</v>
      </c>
      <c r="K134" s="5" t="s">
        <v>5</v>
      </c>
      <c r="L134" s="6" t="s">
        <v>909</v>
      </c>
      <c r="M134" s="5">
        <v>42892</v>
      </c>
      <c r="N134" s="7" t="s">
        <v>281</v>
      </c>
      <c r="O134" s="6" t="s">
        <v>276</v>
      </c>
      <c r="P134" s="8">
        <v>156.75</v>
      </c>
      <c r="Q134" s="8">
        <v>100.8</v>
      </c>
      <c r="R134" s="9">
        <f t="shared" si="17"/>
        <v>55.95</v>
      </c>
    </row>
    <row r="135" spans="2:18" ht="22.5">
      <c r="B135" s="4">
        <v>127</v>
      </c>
      <c r="C135" s="4" t="s">
        <v>3</v>
      </c>
      <c r="D135" s="49" t="s">
        <v>45</v>
      </c>
      <c r="E135" s="47" t="s">
        <v>910</v>
      </c>
      <c r="F135" s="49" t="s">
        <v>63</v>
      </c>
      <c r="G135" s="49" t="s">
        <v>681</v>
      </c>
      <c r="H135" s="49" t="s">
        <v>70</v>
      </c>
      <c r="I135" s="49" t="s">
        <v>911</v>
      </c>
      <c r="J135" s="49" t="s">
        <v>908</v>
      </c>
      <c r="K135" s="5" t="s">
        <v>5</v>
      </c>
      <c r="L135" s="6" t="s">
        <v>912</v>
      </c>
      <c r="M135" s="5">
        <v>42892</v>
      </c>
      <c r="N135" s="7" t="s">
        <v>281</v>
      </c>
      <c r="O135" s="6" t="s">
        <v>276</v>
      </c>
      <c r="P135" s="8">
        <v>114</v>
      </c>
      <c r="Q135" s="8">
        <v>65</v>
      </c>
      <c r="R135" s="9">
        <f t="shared" si="17"/>
        <v>49</v>
      </c>
    </row>
    <row r="136" spans="2:18" ht="33.75">
      <c r="B136" s="4">
        <v>128</v>
      </c>
      <c r="C136" s="4" t="s">
        <v>3</v>
      </c>
      <c r="D136" s="49" t="s">
        <v>45</v>
      </c>
      <c r="E136" s="49" t="s">
        <v>913</v>
      </c>
      <c r="F136" s="49">
        <v>211</v>
      </c>
      <c r="G136" s="49" t="s">
        <v>98</v>
      </c>
      <c r="H136" s="49" t="s">
        <v>99</v>
      </c>
      <c r="I136" s="49" t="s">
        <v>69</v>
      </c>
      <c r="J136" s="49" t="s">
        <v>914</v>
      </c>
      <c r="K136" s="5" t="s">
        <v>5</v>
      </c>
      <c r="L136" s="6" t="s">
        <v>915</v>
      </c>
      <c r="M136" s="5">
        <v>42893</v>
      </c>
      <c r="N136" s="7" t="s">
        <v>37</v>
      </c>
      <c r="O136" s="6" t="s">
        <v>36</v>
      </c>
      <c r="P136" s="8">
        <v>2024.4</v>
      </c>
      <c r="Q136" s="8">
        <v>1942.46</v>
      </c>
      <c r="R136" s="9">
        <f t="shared" si="17"/>
        <v>81.940000000000055</v>
      </c>
    </row>
    <row r="137" spans="2:18" ht="33.75">
      <c r="B137" s="4">
        <v>129</v>
      </c>
      <c r="C137" s="4" t="s">
        <v>3</v>
      </c>
      <c r="D137" s="49" t="s">
        <v>45</v>
      </c>
      <c r="E137" s="49" t="s">
        <v>913</v>
      </c>
      <c r="F137" s="49" t="s">
        <v>58</v>
      </c>
      <c r="G137" s="49" t="s">
        <v>98</v>
      </c>
      <c r="H137" s="49" t="s">
        <v>99</v>
      </c>
      <c r="I137" s="49" t="s">
        <v>69</v>
      </c>
      <c r="J137" s="49" t="s">
        <v>916</v>
      </c>
      <c r="K137" s="5" t="s">
        <v>5</v>
      </c>
      <c r="L137" s="6" t="s">
        <v>917</v>
      </c>
      <c r="M137" s="5">
        <v>42893</v>
      </c>
      <c r="N137" s="7" t="s">
        <v>32</v>
      </c>
      <c r="O137" s="6" t="s">
        <v>31</v>
      </c>
      <c r="P137" s="8">
        <v>2530.5</v>
      </c>
      <c r="Q137" s="8">
        <v>2739.69</v>
      </c>
      <c r="R137" s="9">
        <f t="shared" si="17"/>
        <v>-209.19000000000005</v>
      </c>
    </row>
    <row r="138" spans="2:18" ht="45">
      <c r="B138" s="4">
        <v>130</v>
      </c>
      <c r="C138" s="4" t="s">
        <v>3</v>
      </c>
      <c r="D138" s="49" t="s">
        <v>45</v>
      </c>
      <c r="E138" s="47" t="s">
        <v>918</v>
      </c>
      <c r="F138" s="49">
        <v>211</v>
      </c>
      <c r="G138" s="49" t="s">
        <v>98</v>
      </c>
      <c r="H138" s="49" t="s">
        <v>109</v>
      </c>
      <c r="I138" s="49" t="s">
        <v>104</v>
      </c>
      <c r="J138" s="49" t="s">
        <v>112</v>
      </c>
      <c r="K138" s="5" t="s">
        <v>5</v>
      </c>
      <c r="L138" s="6" t="s">
        <v>919</v>
      </c>
      <c r="M138" s="5">
        <v>42893</v>
      </c>
      <c r="N138" s="7" t="s">
        <v>10</v>
      </c>
      <c r="O138" s="6" t="s">
        <v>9</v>
      </c>
      <c r="P138" s="8">
        <v>2479.84</v>
      </c>
      <c r="Q138" s="8">
        <v>2180.6799999999998</v>
      </c>
      <c r="R138" s="9">
        <f t="shared" si="17"/>
        <v>299.16000000000031</v>
      </c>
    </row>
    <row r="139" spans="2:18" ht="22.5">
      <c r="B139" s="4">
        <v>131</v>
      </c>
      <c r="C139" s="4" t="s">
        <v>4</v>
      </c>
      <c r="D139" s="49" t="s">
        <v>45</v>
      </c>
      <c r="E139" s="47" t="s">
        <v>91</v>
      </c>
      <c r="F139" s="49">
        <v>211</v>
      </c>
      <c r="G139" s="49" t="s">
        <v>920</v>
      </c>
      <c r="H139" s="49" t="s">
        <v>68</v>
      </c>
      <c r="I139" s="49" t="s">
        <v>921</v>
      </c>
      <c r="J139" s="49" t="s">
        <v>501</v>
      </c>
      <c r="K139" s="5" t="s">
        <v>5</v>
      </c>
      <c r="L139" s="80" t="s">
        <v>922</v>
      </c>
      <c r="M139" s="5">
        <v>42893</v>
      </c>
      <c r="N139" s="7" t="s">
        <v>923</v>
      </c>
      <c r="O139" s="6" t="s">
        <v>924</v>
      </c>
      <c r="P139" s="8">
        <v>615.6</v>
      </c>
      <c r="Q139" s="8">
        <v>484.01</v>
      </c>
      <c r="R139" s="9">
        <f>+P139-Q139</f>
        <v>131.59000000000003</v>
      </c>
    </row>
    <row r="140" spans="2:18" ht="22.5">
      <c r="B140" s="4">
        <v>132</v>
      </c>
      <c r="C140" s="4" t="s">
        <v>3</v>
      </c>
      <c r="D140" s="49" t="s">
        <v>45</v>
      </c>
      <c r="E140" s="49" t="s">
        <v>925</v>
      </c>
      <c r="F140" s="49" t="s">
        <v>77</v>
      </c>
      <c r="G140" s="49" t="s">
        <v>894</v>
      </c>
      <c r="H140" s="49" t="s">
        <v>926</v>
      </c>
      <c r="I140" s="49" t="s">
        <v>927</v>
      </c>
      <c r="J140" s="49" t="s">
        <v>928</v>
      </c>
      <c r="K140" s="5" t="s">
        <v>5</v>
      </c>
      <c r="L140" s="6" t="s">
        <v>929</v>
      </c>
      <c r="M140" s="5">
        <v>42894</v>
      </c>
      <c r="N140" s="7" t="s">
        <v>776</v>
      </c>
      <c r="O140" s="6" t="s">
        <v>777</v>
      </c>
      <c r="P140" s="8">
        <v>1966.5</v>
      </c>
      <c r="Q140" s="8">
        <v>1932</v>
      </c>
      <c r="R140" s="9">
        <f t="shared" si="17"/>
        <v>34.5</v>
      </c>
    </row>
    <row r="141" spans="2:18" ht="27.75">
      <c r="B141" s="4">
        <v>133</v>
      </c>
      <c r="C141" s="4" t="s">
        <v>4</v>
      </c>
      <c r="D141" s="49" t="s">
        <v>45</v>
      </c>
      <c r="E141" s="49" t="s">
        <v>930</v>
      </c>
      <c r="F141" s="49" t="s">
        <v>58</v>
      </c>
      <c r="G141" s="49" t="s">
        <v>931</v>
      </c>
      <c r="H141" s="49" t="s">
        <v>68</v>
      </c>
      <c r="I141" s="49" t="s">
        <v>932</v>
      </c>
      <c r="J141" s="49" t="s">
        <v>501</v>
      </c>
      <c r="K141" s="5" t="s">
        <v>5</v>
      </c>
      <c r="L141" s="6" t="s">
        <v>933</v>
      </c>
      <c r="M141" s="5">
        <v>42894</v>
      </c>
      <c r="N141" s="7" t="s">
        <v>934</v>
      </c>
      <c r="O141" s="6" t="s">
        <v>935</v>
      </c>
      <c r="P141" s="8">
        <v>410.4</v>
      </c>
      <c r="Q141" s="8">
        <v>403.2</v>
      </c>
      <c r="R141" s="9">
        <f t="shared" si="17"/>
        <v>7.1999999999999886</v>
      </c>
    </row>
    <row r="142" spans="2:18" ht="33.75">
      <c r="B142" s="4">
        <v>134</v>
      </c>
      <c r="C142" s="4" t="s">
        <v>4</v>
      </c>
      <c r="D142" s="49" t="s">
        <v>45</v>
      </c>
      <c r="E142" s="47" t="s">
        <v>936</v>
      </c>
      <c r="F142" s="49">
        <v>211</v>
      </c>
      <c r="G142" s="49" t="s">
        <v>98</v>
      </c>
      <c r="H142" s="49" t="s">
        <v>100</v>
      </c>
      <c r="I142" s="49" t="s">
        <v>101</v>
      </c>
      <c r="J142" s="49" t="s">
        <v>102</v>
      </c>
      <c r="K142" s="5" t="s">
        <v>5</v>
      </c>
      <c r="L142" s="6" t="s">
        <v>937</v>
      </c>
      <c r="M142" s="5">
        <v>42894</v>
      </c>
      <c r="N142" s="7" t="s">
        <v>34</v>
      </c>
      <c r="O142" s="6" t="s">
        <v>33</v>
      </c>
      <c r="P142" s="112">
        <v>1552</v>
      </c>
      <c r="Q142" s="8">
        <v>234.2</v>
      </c>
      <c r="R142" s="9">
        <f t="shared" si="17"/>
        <v>1317.8</v>
      </c>
    </row>
    <row r="143" spans="2:18" ht="33.75">
      <c r="B143" s="4">
        <v>135</v>
      </c>
      <c r="C143" s="4" t="s">
        <v>4</v>
      </c>
      <c r="D143" s="49" t="s">
        <v>45</v>
      </c>
      <c r="E143" s="47" t="s">
        <v>936</v>
      </c>
      <c r="F143" s="49">
        <v>211</v>
      </c>
      <c r="G143" s="49" t="s">
        <v>98</v>
      </c>
      <c r="H143" s="49" t="s">
        <v>100</v>
      </c>
      <c r="I143" s="49" t="s">
        <v>101</v>
      </c>
      <c r="J143" s="49" t="s">
        <v>102</v>
      </c>
      <c r="K143" s="5" t="s">
        <v>5</v>
      </c>
      <c r="L143" s="6" t="s">
        <v>938</v>
      </c>
      <c r="M143" s="5">
        <v>42894</v>
      </c>
      <c r="N143" s="7" t="s">
        <v>34</v>
      </c>
      <c r="O143" s="6" t="s">
        <v>33</v>
      </c>
      <c r="P143" s="113"/>
      <c r="Q143" s="8">
        <v>380.6</v>
      </c>
      <c r="R143" s="9">
        <f t="shared" si="17"/>
        <v>-380.6</v>
      </c>
    </row>
    <row r="144" spans="2:18" ht="33.75">
      <c r="B144" s="4">
        <v>136</v>
      </c>
      <c r="C144" s="4" t="s">
        <v>4</v>
      </c>
      <c r="D144" s="49" t="s">
        <v>45</v>
      </c>
      <c r="E144" s="47" t="s">
        <v>936</v>
      </c>
      <c r="F144" s="49">
        <v>211</v>
      </c>
      <c r="G144" s="49" t="s">
        <v>98</v>
      </c>
      <c r="H144" s="49" t="s">
        <v>100</v>
      </c>
      <c r="I144" s="49" t="s">
        <v>101</v>
      </c>
      <c r="J144" s="49" t="s">
        <v>102</v>
      </c>
      <c r="K144" s="5" t="s">
        <v>5</v>
      </c>
      <c r="L144" s="6" t="s">
        <v>939</v>
      </c>
      <c r="M144" s="5">
        <v>42894</v>
      </c>
      <c r="N144" s="7" t="s">
        <v>34</v>
      </c>
      <c r="O144" s="6" t="s">
        <v>33</v>
      </c>
      <c r="P144" s="113"/>
      <c r="Q144" s="8">
        <v>231.7</v>
      </c>
      <c r="R144" s="9">
        <f t="shared" si="17"/>
        <v>-231.7</v>
      </c>
    </row>
    <row r="145" spans="2:18" ht="33.75">
      <c r="B145" s="4">
        <v>137</v>
      </c>
      <c r="C145" s="4" t="s">
        <v>4</v>
      </c>
      <c r="D145" s="49" t="s">
        <v>45</v>
      </c>
      <c r="E145" s="47" t="s">
        <v>936</v>
      </c>
      <c r="F145" s="49">
        <v>211</v>
      </c>
      <c r="G145" s="49" t="s">
        <v>98</v>
      </c>
      <c r="H145" s="49" t="s">
        <v>100</v>
      </c>
      <c r="I145" s="49" t="s">
        <v>101</v>
      </c>
      <c r="J145" s="49" t="s">
        <v>102</v>
      </c>
      <c r="K145" s="5" t="s">
        <v>5</v>
      </c>
      <c r="L145" s="6" t="s">
        <v>940</v>
      </c>
      <c r="M145" s="5">
        <v>42894</v>
      </c>
      <c r="N145" s="7" t="s">
        <v>34</v>
      </c>
      <c r="O145" s="6" t="s">
        <v>33</v>
      </c>
      <c r="P145" s="113"/>
      <c r="Q145" s="8">
        <v>205</v>
      </c>
      <c r="R145" s="9">
        <f t="shared" si="17"/>
        <v>-205</v>
      </c>
    </row>
    <row r="146" spans="2:18" ht="33.75">
      <c r="B146" s="4">
        <v>138</v>
      </c>
      <c r="C146" s="4" t="s">
        <v>4</v>
      </c>
      <c r="D146" s="49" t="s">
        <v>45</v>
      </c>
      <c r="E146" s="47" t="s">
        <v>936</v>
      </c>
      <c r="F146" s="49">
        <v>211</v>
      </c>
      <c r="G146" s="49" t="s">
        <v>98</v>
      </c>
      <c r="H146" s="49" t="s">
        <v>100</v>
      </c>
      <c r="I146" s="49" t="s">
        <v>101</v>
      </c>
      <c r="J146" s="49" t="s">
        <v>102</v>
      </c>
      <c r="K146" s="5" t="s">
        <v>5</v>
      </c>
      <c r="L146" s="6" t="s">
        <v>941</v>
      </c>
      <c r="M146" s="5">
        <v>42894</v>
      </c>
      <c r="N146" s="7" t="s">
        <v>34</v>
      </c>
      <c r="O146" s="6" t="s">
        <v>33</v>
      </c>
      <c r="P146" s="113"/>
      <c r="Q146" s="8">
        <v>155.30000000000001</v>
      </c>
      <c r="R146" s="9">
        <f t="shared" si="17"/>
        <v>-155.30000000000001</v>
      </c>
    </row>
    <row r="147" spans="2:18" ht="33.75">
      <c r="B147" s="4">
        <v>139</v>
      </c>
      <c r="C147" s="4" t="s">
        <v>4</v>
      </c>
      <c r="D147" s="49" t="s">
        <v>45</v>
      </c>
      <c r="E147" s="47" t="s">
        <v>936</v>
      </c>
      <c r="F147" s="49">
        <v>211</v>
      </c>
      <c r="G147" s="49" t="s">
        <v>98</v>
      </c>
      <c r="H147" s="49" t="s">
        <v>100</v>
      </c>
      <c r="I147" s="49" t="s">
        <v>101</v>
      </c>
      <c r="J147" s="49" t="s">
        <v>102</v>
      </c>
      <c r="K147" s="5" t="s">
        <v>5</v>
      </c>
      <c r="L147" s="6" t="s">
        <v>942</v>
      </c>
      <c r="M147" s="5">
        <v>42894</v>
      </c>
      <c r="N147" s="7" t="s">
        <v>34</v>
      </c>
      <c r="O147" s="6" t="s">
        <v>17</v>
      </c>
      <c r="P147" s="113"/>
      <c r="Q147" s="8">
        <v>321.10000000000002</v>
      </c>
      <c r="R147" s="9">
        <f t="shared" si="17"/>
        <v>-321.10000000000002</v>
      </c>
    </row>
    <row r="148" spans="2:18" ht="33.75">
      <c r="B148" s="4">
        <v>140</v>
      </c>
      <c r="C148" s="4" t="s">
        <v>4</v>
      </c>
      <c r="D148" s="49" t="s">
        <v>45</v>
      </c>
      <c r="E148" s="47" t="s">
        <v>936</v>
      </c>
      <c r="F148" s="49">
        <v>211</v>
      </c>
      <c r="G148" s="49" t="s">
        <v>98</v>
      </c>
      <c r="H148" s="49" t="s">
        <v>100</v>
      </c>
      <c r="I148" s="49" t="s">
        <v>101</v>
      </c>
      <c r="J148" s="49" t="s">
        <v>102</v>
      </c>
      <c r="K148" s="5" t="s">
        <v>5</v>
      </c>
      <c r="L148" s="6" t="s">
        <v>943</v>
      </c>
      <c r="M148" s="5">
        <v>42894</v>
      </c>
      <c r="N148" s="7" t="s">
        <v>34</v>
      </c>
      <c r="O148" s="6" t="s">
        <v>17</v>
      </c>
      <c r="P148" s="114"/>
      <c r="Q148" s="8">
        <v>21.1</v>
      </c>
      <c r="R148" s="9">
        <f t="shared" si="17"/>
        <v>-21.1</v>
      </c>
    </row>
    <row r="149" spans="2:18" ht="22.5">
      <c r="B149" s="4">
        <v>141</v>
      </c>
      <c r="C149" s="4" t="s">
        <v>4</v>
      </c>
      <c r="D149" s="49" t="s">
        <v>45</v>
      </c>
      <c r="E149" s="49" t="s">
        <v>944</v>
      </c>
      <c r="F149" s="49" t="s">
        <v>53</v>
      </c>
      <c r="G149" s="49" t="s">
        <v>738</v>
      </c>
      <c r="H149" s="49" t="s">
        <v>62</v>
      </c>
      <c r="I149" s="49" t="s">
        <v>945</v>
      </c>
      <c r="J149" s="49" t="s">
        <v>475</v>
      </c>
      <c r="K149" s="5" t="s">
        <v>5</v>
      </c>
      <c r="L149" s="6" t="s">
        <v>946</v>
      </c>
      <c r="M149" s="5">
        <v>42894</v>
      </c>
      <c r="N149" s="7" t="s">
        <v>854</v>
      </c>
      <c r="O149" s="6" t="s">
        <v>16</v>
      </c>
      <c r="P149" s="8">
        <v>611.79999999999995</v>
      </c>
      <c r="Q149" s="8">
        <v>594.85</v>
      </c>
      <c r="R149" s="9">
        <f t="shared" si="17"/>
        <v>16.949999999999932</v>
      </c>
    </row>
    <row r="150" spans="2:18" ht="22.5">
      <c r="B150" s="4">
        <v>142</v>
      </c>
      <c r="C150" s="4" t="s">
        <v>4</v>
      </c>
      <c r="D150" s="49" t="s">
        <v>45</v>
      </c>
      <c r="E150" s="49" t="s">
        <v>947</v>
      </c>
      <c r="F150" s="49" t="s">
        <v>58</v>
      </c>
      <c r="G150" s="49" t="s">
        <v>539</v>
      </c>
      <c r="H150" s="49" t="s">
        <v>68</v>
      </c>
      <c r="I150" s="49" t="s">
        <v>948</v>
      </c>
      <c r="J150" s="49" t="s">
        <v>949</v>
      </c>
      <c r="K150" s="5" t="s">
        <v>5</v>
      </c>
      <c r="L150" s="6" t="s">
        <v>950</v>
      </c>
      <c r="M150" s="5">
        <v>42894</v>
      </c>
      <c r="N150" s="7" t="s">
        <v>951</v>
      </c>
      <c r="O150" s="6" t="s">
        <v>952</v>
      </c>
      <c r="P150" s="8">
        <v>342</v>
      </c>
      <c r="Q150" s="8">
        <v>336</v>
      </c>
      <c r="R150" s="9">
        <f t="shared" si="17"/>
        <v>6</v>
      </c>
    </row>
    <row r="151" spans="2:18" ht="22.5">
      <c r="B151" s="4">
        <v>143</v>
      </c>
      <c r="C151" s="4" t="s">
        <v>4</v>
      </c>
      <c r="D151" s="49" t="s">
        <v>45</v>
      </c>
      <c r="E151" s="47" t="s">
        <v>669</v>
      </c>
      <c r="F151" s="49" t="s">
        <v>53</v>
      </c>
      <c r="G151" s="49" t="s">
        <v>165</v>
      </c>
      <c r="H151" s="49" t="s">
        <v>62</v>
      </c>
      <c r="I151" s="49" t="s">
        <v>126</v>
      </c>
      <c r="J151" s="49" t="s">
        <v>953</v>
      </c>
      <c r="K151" s="5" t="s">
        <v>272</v>
      </c>
      <c r="L151" s="6" t="s">
        <v>954</v>
      </c>
      <c r="M151" s="5">
        <v>42895</v>
      </c>
      <c r="N151" s="7" t="s">
        <v>161</v>
      </c>
      <c r="O151" s="6" t="s">
        <v>162</v>
      </c>
      <c r="P151" s="8">
        <v>1773.38</v>
      </c>
      <c r="Q151" s="8">
        <v>1165.68</v>
      </c>
      <c r="R151" s="9">
        <f t="shared" si="17"/>
        <v>607.70000000000005</v>
      </c>
    </row>
    <row r="152" spans="2:18">
      <c r="B152" s="4">
        <v>144</v>
      </c>
      <c r="C152" s="4" t="s">
        <v>4</v>
      </c>
      <c r="D152" s="49" t="s">
        <v>45</v>
      </c>
      <c r="E152" s="47" t="s">
        <v>955</v>
      </c>
      <c r="F152" s="49" t="s">
        <v>53</v>
      </c>
      <c r="G152" s="49" t="s">
        <v>473</v>
      </c>
      <c r="H152" s="49" t="s">
        <v>62</v>
      </c>
      <c r="I152" s="49" t="s">
        <v>956</v>
      </c>
      <c r="J152" s="49" t="s">
        <v>475</v>
      </c>
      <c r="K152" s="5" t="s">
        <v>957</v>
      </c>
      <c r="L152" s="6" t="s">
        <v>958</v>
      </c>
      <c r="M152" s="5">
        <v>42895</v>
      </c>
      <c r="N152" s="7" t="s">
        <v>959</v>
      </c>
      <c r="O152" s="6" t="s">
        <v>960</v>
      </c>
      <c r="P152" s="8">
        <v>1260</v>
      </c>
      <c r="Q152" s="8">
        <v>1260</v>
      </c>
      <c r="R152" s="9">
        <f t="shared" si="17"/>
        <v>0</v>
      </c>
    </row>
    <row r="153" spans="2:18">
      <c r="B153" s="4">
        <v>145</v>
      </c>
      <c r="C153" s="4" t="s">
        <v>4</v>
      </c>
      <c r="D153" s="49" t="s">
        <v>45</v>
      </c>
      <c r="E153" s="47" t="s">
        <v>91</v>
      </c>
      <c r="F153" s="49" t="s">
        <v>65</v>
      </c>
      <c r="G153" s="49" t="s">
        <v>59</v>
      </c>
      <c r="H153" s="49" t="s">
        <v>961</v>
      </c>
      <c r="I153" s="49" t="s">
        <v>962</v>
      </c>
      <c r="J153" s="49" t="s">
        <v>963</v>
      </c>
      <c r="K153" s="5" t="s">
        <v>5</v>
      </c>
      <c r="L153" s="6" t="s">
        <v>964</v>
      </c>
      <c r="M153" s="5">
        <v>42895</v>
      </c>
      <c r="N153" s="7" t="s">
        <v>281</v>
      </c>
      <c r="O153" s="6" t="s">
        <v>276</v>
      </c>
      <c r="P153" s="8">
        <v>134.4</v>
      </c>
      <c r="Q153" s="8">
        <v>128.80000000000001</v>
      </c>
      <c r="R153" s="9">
        <f t="shared" si="17"/>
        <v>5.5999999999999943</v>
      </c>
    </row>
    <row r="154" spans="2:18" ht="22.5">
      <c r="B154" s="4">
        <v>146</v>
      </c>
      <c r="C154" s="4" t="s">
        <v>4</v>
      </c>
      <c r="D154" s="49" t="s">
        <v>45</v>
      </c>
      <c r="E154" s="47" t="s">
        <v>61</v>
      </c>
      <c r="F154" s="49" t="s">
        <v>58</v>
      </c>
      <c r="G154" s="49" t="s">
        <v>113</v>
      </c>
      <c r="H154" s="49" t="s">
        <v>68</v>
      </c>
      <c r="I154" s="49" t="s">
        <v>965</v>
      </c>
      <c r="J154" s="49" t="s">
        <v>501</v>
      </c>
      <c r="K154" s="5" t="s">
        <v>966</v>
      </c>
      <c r="L154" s="6" t="s">
        <v>967</v>
      </c>
      <c r="M154" s="5">
        <v>42896</v>
      </c>
      <c r="N154" s="7" t="s">
        <v>968</v>
      </c>
      <c r="O154" s="6" t="s">
        <v>969</v>
      </c>
      <c r="P154" s="8">
        <v>2872.8</v>
      </c>
      <c r="Q154" s="8">
        <v>2752.2</v>
      </c>
      <c r="R154" s="9">
        <f t="shared" si="17"/>
        <v>120.60000000000036</v>
      </c>
    </row>
    <row r="155" spans="2:18" ht="22.5">
      <c r="B155" s="4">
        <v>147</v>
      </c>
      <c r="C155" s="4" t="s">
        <v>4</v>
      </c>
      <c r="D155" s="49" t="s">
        <v>45</v>
      </c>
      <c r="E155" s="47" t="s">
        <v>970</v>
      </c>
      <c r="F155" s="49" t="s">
        <v>53</v>
      </c>
      <c r="G155" s="49" t="s">
        <v>165</v>
      </c>
      <c r="H155" s="49" t="s">
        <v>62</v>
      </c>
      <c r="I155" s="49" t="s">
        <v>126</v>
      </c>
      <c r="J155" s="49" t="s">
        <v>271</v>
      </c>
      <c r="K155" s="5" t="s">
        <v>272</v>
      </c>
      <c r="L155" s="6" t="s">
        <v>971</v>
      </c>
      <c r="M155" s="5">
        <v>42898</v>
      </c>
      <c r="N155" s="7" t="s">
        <v>161</v>
      </c>
      <c r="O155" s="6" t="s">
        <v>162</v>
      </c>
      <c r="P155" s="8">
        <v>1642.22</v>
      </c>
      <c r="Q155" s="8">
        <v>1613.4</v>
      </c>
      <c r="R155" s="9">
        <f t="shared" si="17"/>
        <v>28.819999999999936</v>
      </c>
    </row>
    <row r="156" spans="2:18" ht="22.5">
      <c r="B156" s="4">
        <v>148</v>
      </c>
      <c r="C156" s="4" t="s">
        <v>4</v>
      </c>
      <c r="D156" s="49" t="s">
        <v>45</v>
      </c>
      <c r="E156" s="49" t="s">
        <v>972</v>
      </c>
      <c r="F156" s="49" t="s">
        <v>72</v>
      </c>
      <c r="G156" s="49" t="s">
        <v>856</v>
      </c>
      <c r="H156" s="49" t="s">
        <v>74</v>
      </c>
      <c r="I156" s="49" t="s">
        <v>857</v>
      </c>
      <c r="J156" s="49" t="s">
        <v>973</v>
      </c>
      <c r="K156" s="5" t="s">
        <v>5</v>
      </c>
      <c r="L156" s="79" t="s">
        <v>974</v>
      </c>
      <c r="M156" s="5">
        <v>42899</v>
      </c>
      <c r="N156" s="7" t="s">
        <v>223</v>
      </c>
      <c r="O156" s="16" t="s">
        <v>224</v>
      </c>
      <c r="P156" s="8">
        <v>1528.8</v>
      </c>
      <c r="Q156" s="8">
        <v>1272.17</v>
      </c>
      <c r="R156" s="9">
        <f t="shared" si="17"/>
        <v>256.62999999999988</v>
      </c>
    </row>
    <row r="157" spans="2:18" ht="22.5">
      <c r="B157" s="4">
        <v>149</v>
      </c>
      <c r="C157" s="4" t="s">
        <v>4</v>
      </c>
      <c r="D157" s="49" t="s">
        <v>45</v>
      </c>
      <c r="E157" s="49" t="s">
        <v>975</v>
      </c>
      <c r="F157" s="49" t="s">
        <v>492</v>
      </c>
      <c r="G157" s="49" t="s">
        <v>976</v>
      </c>
      <c r="H157" s="49" t="s">
        <v>790</v>
      </c>
      <c r="I157" s="49" t="s">
        <v>977</v>
      </c>
      <c r="J157" s="49" t="s">
        <v>978</v>
      </c>
      <c r="K157" s="5" t="s">
        <v>5</v>
      </c>
      <c r="L157" s="79" t="s">
        <v>979</v>
      </c>
      <c r="M157" s="5">
        <v>42899</v>
      </c>
      <c r="N157" s="7" t="s">
        <v>223</v>
      </c>
      <c r="O157" s="16" t="s">
        <v>224</v>
      </c>
      <c r="P157" s="8">
        <v>56</v>
      </c>
      <c r="Q157" s="8">
        <v>56</v>
      </c>
      <c r="R157" s="9">
        <f t="shared" si="17"/>
        <v>0</v>
      </c>
    </row>
    <row r="158" spans="2:18" ht="23.25">
      <c r="B158" s="4">
        <v>150</v>
      </c>
      <c r="C158" s="4" t="s">
        <v>4</v>
      </c>
      <c r="D158" s="49" t="s">
        <v>45</v>
      </c>
      <c r="E158" s="47" t="s">
        <v>744</v>
      </c>
      <c r="F158" s="49" t="s">
        <v>53</v>
      </c>
      <c r="G158" s="49" t="s">
        <v>738</v>
      </c>
      <c r="H158" s="49" t="s">
        <v>62</v>
      </c>
      <c r="I158" s="49" t="s">
        <v>980</v>
      </c>
      <c r="J158" s="49" t="s">
        <v>981</v>
      </c>
      <c r="K158" s="5" t="s">
        <v>5</v>
      </c>
      <c r="L158" s="79" t="s">
        <v>982</v>
      </c>
      <c r="M158" s="5">
        <v>42900</v>
      </c>
      <c r="N158" s="7" t="s">
        <v>983</v>
      </c>
      <c r="O158" s="16" t="s">
        <v>984</v>
      </c>
      <c r="P158" s="8">
        <v>4096.57</v>
      </c>
      <c r="Q158" s="8">
        <v>3830.12</v>
      </c>
      <c r="R158" s="9">
        <f t="shared" si="17"/>
        <v>266.44999999999982</v>
      </c>
    </row>
    <row r="159" spans="2:18" ht="45">
      <c r="B159" s="4">
        <v>151</v>
      </c>
      <c r="C159" s="4" t="s">
        <v>3</v>
      </c>
      <c r="D159" s="49" t="s">
        <v>45</v>
      </c>
      <c r="E159" s="47" t="s">
        <v>985</v>
      </c>
      <c r="F159" s="49" t="s">
        <v>53</v>
      </c>
      <c r="G159" s="12" t="s">
        <v>150</v>
      </c>
      <c r="H159" s="49" t="s">
        <v>62</v>
      </c>
      <c r="I159" s="49" t="s">
        <v>84</v>
      </c>
      <c r="J159" s="49" t="s">
        <v>986</v>
      </c>
      <c r="K159" s="5" t="s">
        <v>6</v>
      </c>
      <c r="L159" s="6" t="s">
        <v>987</v>
      </c>
      <c r="M159" s="5">
        <v>42901</v>
      </c>
      <c r="N159" s="7" t="s">
        <v>26</v>
      </c>
      <c r="O159" s="6" t="s">
        <v>23</v>
      </c>
      <c r="P159" s="8">
        <v>95.76</v>
      </c>
      <c r="Q159" s="8">
        <v>95.76</v>
      </c>
      <c r="R159" s="9">
        <f t="shared" si="17"/>
        <v>0</v>
      </c>
    </row>
    <row r="160" spans="2:18" ht="33.75">
      <c r="B160" s="4">
        <v>152</v>
      </c>
      <c r="C160" s="4" t="s">
        <v>3</v>
      </c>
      <c r="D160" s="49" t="s">
        <v>45</v>
      </c>
      <c r="E160" s="47" t="s">
        <v>988</v>
      </c>
      <c r="F160" s="49" t="s">
        <v>53</v>
      </c>
      <c r="G160" s="12" t="s">
        <v>55</v>
      </c>
      <c r="H160" s="49" t="s">
        <v>62</v>
      </c>
      <c r="I160" s="49" t="s">
        <v>989</v>
      </c>
      <c r="J160" s="49" t="s">
        <v>475</v>
      </c>
      <c r="K160" s="5" t="s">
        <v>5</v>
      </c>
      <c r="L160" s="6" t="s">
        <v>832</v>
      </c>
      <c r="M160" s="5">
        <v>42901</v>
      </c>
      <c r="N160" s="7" t="s">
        <v>875</v>
      </c>
      <c r="O160" s="6" t="s">
        <v>876</v>
      </c>
      <c r="P160" s="8">
        <v>577.59</v>
      </c>
      <c r="Q160" s="8">
        <v>566.67999999999995</v>
      </c>
      <c r="R160" s="9">
        <f t="shared" si="17"/>
        <v>10.910000000000082</v>
      </c>
    </row>
    <row r="161" spans="2:19" ht="22.5">
      <c r="B161" s="4">
        <v>153</v>
      </c>
      <c r="C161" s="4" t="s">
        <v>4</v>
      </c>
      <c r="D161" s="49" t="s">
        <v>45</v>
      </c>
      <c r="E161" s="47" t="s">
        <v>990</v>
      </c>
      <c r="F161" s="49" t="s">
        <v>58</v>
      </c>
      <c r="G161" s="12" t="s">
        <v>539</v>
      </c>
      <c r="H161" s="49" t="s">
        <v>68</v>
      </c>
      <c r="I161" s="49" t="s">
        <v>991</v>
      </c>
      <c r="J161" s="49" t="s">
        <v>992</v>
      </c>
      <c r="K161" s="5" t="s">
        <v>993</v>
      </c>
      <c r="L161" s="6" t="s">
        <v>994</v>
      </c>
      <c r="M161" s="5">
        <v>42905</v>
      </c>
      <c r="N161" s="7" t="s">
        <v>995</v>
      </c>
      <c r="O161" s="6" t="s">
        <v>996</v>
      </c>
      <c r="P161" s="8">
        <v>371.64</v>
      </c>
      <c r="Q161" s="8">
        <v>365.12</v>
      </c>
      <c r="R161" s="9">
        <f t="shared" si="17"/>
        <v>6.5199999999999818</v>
      </c>
    </row>
    <row r="162" spans="2:19" ht="22.5">
      <c r="B162" s="4">
        <v>154</v>
      </c>
      <c r="C162" s="4" t="s">
        <v>4</v>
      </c>
      <c r="D162" s="49" t="s">
        <v>45</v>
      </c>
      <c r="E162" s="47" t="s">
        <v>91</v>
      </c>
      <c r="F162" s="49" t="s">
        <v>53</v>
      </c>
      <c r="G162" s="12" t="s">
        <v>997</v>
      </c>
      <c r="H162" s="49" t="s">
        <v>62</v>
      </c>
      <c r="I162" s="49" t="s">
        <v>945</v>
      </c>
      <c r="J162" s="49" t="s">
        <v>978</v>
      </c>
      <c r="K162" s="5" t="s">
        <v>5</v>
      </c>
      <c r="L162" s="6" t="s">
        <v>998</v>
      </c>
      <c r="M162" s="5">
        <v>42906</v>
      </c>
      <c r="N162" s="7" t="s">
        <v>999</v>
      </c>
      <c r="O162" s="6" t="s">
        <v>1000</v>
      </c>
      <c r="P162" s="8">
        <v>1900.65</v>
      </c>
      <c r="Q162" s="8">
        <v>1278</v>
      </c>
      <c r="R162" s="9">
        <f t="shared" si="17"/>
        <v>622.65000000000009</v>
      </c>
    </row>
    <row r="163" spans="2:19" ht="22.5">
      <c r="B163" s="4">
        <v>155</v>
      </c>
      <c r="C163" s="4" t="s">
        <v>4</v>
      </c>
      <c r="D163" s="49" t="s">
        <v>45</v>
      </c>
      <c r="E163" s="47" t="s">
        <v>867</v>
      </c>
      <c r="F163" s="49" t="s">
        <v>72</v>
      </c>
      <c r="G163" s="49" t="s">
        <v>81</v>
      </c>
      <c r="H163" s="49" t="s">
        <v>74</v>
      </c>
      <c r="I163" s="49" t="s">
        <v>82</v>
      </c>
      <c r="J163" s="49" t="s">
        <v>83</v>
      </c>
      <c r="K163" s="5" t="s">
        <v>5</v>
      </c>
      <c r="L163" s="6" t="s">
        <v>1001</v>
      </c>
      <c r="M163" s="5">
        <v>42907</v>
      </c>
      <c r="N163" s="7" t="s">
        <v>22</v>
      </c>
      <c r="O163" s="6" t="s">
        <v>21</v>
      </c>
      <c r="P163" s="77">
        <v>548.35</v>
      </c>
      <c r="Q163" s="77">
        <v>548.35</v>
      </c>
      <c r="R163" s="78">
        <f t="shared" si="17"/>
        <v>0</v>
      </c>
    </row>
    <row r="164" spans="2:19">
      <c r="B164" s="4">
        <v>156</v>
      </c>
      <c r="C164" s="4" t="s">
        <v>4</v>
      </c>
      <c r="D164" s="49" t="s">
        <v>45</v>
      </c>
      <c r="E164" s="47" t="s">
        <v>1002</v>
      </c>
      <c r="F164" s="49" t="s">
        <v>53</v>
      </c>
      <c r="G164" s="12" t="s">
        <v>165</v>
      </c>
      <c r="H164" s="49" t="s">
        <v>62</v>
      </c>
      <c r="I164" s="49" t="s">
        <v>1003</v>
      </c>
      <c r="J164" s="49" t="s">
        <v>1004</v>
      </c>
      <c r="K164" s="5" t="s">
        <v>1005</v>
      </c>
      <c r="L164" s="6" t="s">
        <v>1006</v>
      </c>
      <c r="M164" s="5">
        <v>42908</v>
      </c>
      <c r="N164" s="7" t="s">
        <v>1007</v>
      </c>
      <c r="O164" s="6" t="s">
        <v>1008</v>
      </c>
      <c r="P164" s="8">
        <f>432.9+1250.64</f>
        <v>1683.54</v>
      </c>
      <c r="Q164" s="8">
        <v>1276.99</v>
      </c>
      <c r="R164" s="9">
        <f t="shared" si="17"/>
        <v>406.54999999999995</v>
      </c>
    </row>
    <row r="165" spans="2:19" ht="33.75">
      <c r="B165" s="4">
        <v>157</v>
      </c>
      <c r="C165" s="4" t="s">
        <v>4</v>
      </c>
      <c r="D165" s="49" t="s">
        <v>45</v>
      </c>
      <c r="E165" s="47" t="s">
        <v>955</v>
      </c>
      <c r="F165" s="49" t="s">
        <v>63</v>
      </c>
      <c r="G165" s="12" t="s">
        <v>738</v>
      </c>
      <c r="H165" s="49" t="s">
        <v>70</v>
      </c>
      <c r="I165" s="49" t="s">
        <v>1009</v>
      </c>
      <c r="J165" s="49" t="s">
        <v>1010</v>
      </c>
      <c r="K165" s="5" t="s">
        <v>5</v>
      </c>
      <c r="L165" s="6" t="s">
        <v>1011</v>
      </c>
      <c r="M165" s="5">
        <v>42909</v>
      </c>
      <c r="N165" s="7" t="s">
        <v>128</v>
      </c>
      <c r="O165" s="6" t="s">
        <v>16</v>
      </c>
      <c r="P165" s="8">
        <v>3762</v>
      </c>
      <c r="Q165" s="8">
        <v>3588.48</v>
      </c>
      <c r="R165" s="9">
        <f t="shared" si="17"/>
        <v>173.51999999999998</v>
      </c>
    </row>
    <row r="166" spans="2:19">
      <c r="B166" s="4">
        <v>158</v>
      </c>
      <c r="C166" s="4" t="s">
        <v>4</v>
      </c>
      <c r="D166" s="49" t="s">
        <v>45</v>
      </c>
      <c r="E166" s="47" t="s">
        <v>1002</v>
      </c>
      <c r="F166" s="49" t="s">
        <v>53</v>
      </c>
      <c r="G166" s="12" t="s">
        <v>165</v>
      </c>
      <c r="H166" s="49" t="s">
        <v>62</v>
      </c>
      <c r="I166" s="49" t="s">
        <v>1003</v>
      </c>
      <c r="J166" s="49" t="s">
        <v>1004</v>
      </c>
      <c r="K166" s="5" t="s">
        <v>5</v>
      </c>
      <c r="L166" s="6" t="s">
        <v>946</v>
      </c>
      <c r="M166" s="5">
        <v>42909</v>
      </c>
      <c r="N166" s="7" t="s">
        <v>1012</v>
      </c>
      <c r="O166" s="6" t="s">
        <v>1013</v>
      </c>
      <c r="P166" s="8">
        <v>1895.1</v>
      </c>
      <c r="Q166" s="8">
        <v>535.71</v>
      </c>
      <c r="R166" s="9">
        <f t="shared" si="17"/>
        <v>1359.3899999999999</v>
      </c>
    </row>
    <row r="167" spans="2:19" ht="33.75">
      <c r="B167" s="4">
        <v>159</v>
      </c>
      <c r="C167" s="4" t="s">
        <v>3</v>
      </c>
      <c r="D167" s="49" t="s">
        <v>45</v>
      </c>
      <c r="E167" s="47" t="s">
        <v>1014</v>
      </c>
      <c r="F167" s="49" t="s">
        <v>58</v>
      </c>
      <c r="G167" s="12" t="s">
        <v>127</v>
      </c>
      <c r="H167" s="49" t="s">
        <v>68</v>
      </c>
      <c r="I167" s="49" t="s">
        <v>1015</v>
      </c>
      <c r="J167" s="49" t="s">
        <v>1016</v>
      </c>
      <c r="K167" s="5" t="s">
        <v>5</v>
      </c>
      <c r="L167" s="6" t="s">
        <v>1017</v>
      </c>
      <c r="M167" s="5">
        <v>42912</v>
      </c>
      <c r="N167" s="7" t="s">
        <v>1018</v>
      </c>
      <c r="O167" s="6" t="s">
        <v>1019</v>
      </c>
      <c r="P167" s="8">
        <v>1960</v>
      </c>
      <c r="Q167" s="8">
        <v>1960</v>
      </c>
      <c r="R167" s="9">
        <f t="shared" si="17"/>
        <v>0</v>
      </c>
    </row>
    <row r="168" spans="2:19" ht="45">
      <c r="B168" s="4">
        <v>160</v>
      </c>
      <c r="C168" s="4" t="s">
        <v>4</v>
      </c>
      <c r="D168" s="49" t="s">
        <v>45</v>
      </c>
      <c r="E168" s="49" t="s">
        <v>1034</v>
      </c>
      <c r="F168" s="49" t="s">
        <v>1052</v>
      </c>
      <c r="G168" s="12" t="s">
        <v>1053</v>
      </c>
      <c r="H168" s="49" t="s">
        <v>1054</v>
      </c>
      <c r="I168" s="49" t="s">
        <v>1055</v>
      </c>
      <c r="J168" s="49" t="s">
        <v>1056</v>
      </c>
      <c r="K168" s="5" t="s">
        <v>1057</v>
      </c>
      <c r="L168" s="6" t="s">
        <v>1058</v>
      </c>
      <c r="M168" s="5">
        <v>42913</v>
      </c>
      <c r="N168" s="7" t="s">
        <v>1059</v>
      </c>
      <c r="O168" s="6" t="s">
        <v>1060</v>
      </c>
      <c r="P168" s="8">
        <v>5463.74</v>
      </c>
      <c r="Q168" s="8">
        <v>5463.74</v>
      </c>
      <c r="R168" s="9">
        <f t="shared" ref="R168:R206" si="18">+P168-Q168</f>
        <v>0</v>
      </c>
    </row>
    <row r="169" spans="2:19" ht="22.5">
      <c r="B169" s="4">
        <v>161</v>
      </c>
      <c r="C169" s="4" t="s">
        <v>4</v>
      </c>
      <c r="D169" s="49" t="s">
        <v>45</v>
      </c>
      <c r="E169" s="47" t="s">
        <v>988</v>
      </c>
      <c r="F169" s="49" t="s">
        <v>58</v>
      </c>
      <c r="G169" s="12" t="s">
        <v>98</v>
      </c>
      <c r="H169" s="49" t="s">
        <v>99</v>
      </c>
      <c r="I169" s="49" t="s">
        <v>1061</v>
      </c>
      <c r="J169" s="49" t="s">
        <v>1062</v>
      </c>
      <c r="K169" s="5" t="s">
        <v>1063</v>
      </c>
      <c r="L169" s="6" t="s">
        <v>1064</v>
      </c>
      <c r="M169" s="5">
        <v>42916</v>
      </c>
      <c r="N169" s="7" t="s">
        <v>1065</v>
      </c>
      <c r="O169" s="6" t="s">
        <v>1066</v>
      </c>
      <c r="P169" s="8">
        <v>119.73</v>
      </c>
      <c r="Q169" s="8">
        <v>119.64</v>
      </c>
      <c r="R169" s="9">
        <f t="shared" si="18"/>
        <v>9.0000000000003411E-2</v>
      </c>
    </row>
    <row r="170" spans="2:19" ht="33.75">
      <c r="B170" s="4">
        <v>162</v>
      </c>
      <c r="C170" s="4" t="s">
        <v>4</v>
      </c>
      <c r="D170" s="49" t="s">
        <v>45</v>
      </c>
      <c r="E170" s="49" t="s">
        <v>1067</v>
      </c>
      <c r="F170" s="49" t="s">
        <v>53</v>
      </c>
      <c r="G170" s="49" t="s">
        <v>146</v>
      </c>
      <c r="H170" s="49" t="s">
        <v>62</v>
      </c>
      <c r="I170" s="49" t="s">
        <v>52</v>
      </c>
      <c r="J170" s="49" t="s">
        <v>1068</v>
      </c>
      <c r="K170" s="5" t="s">
        <v>1069</v>
      </c>
      <c r="L170" s="6" t="s">
        <v>1070</v>
      </c>
      <c r="M170" s="5">
        <v>42916</v>
      </c>
      <c r="N170" s="7" t="s">
        <v>11</v>
      </c>
      <c r="O170" s="6" t="s">
        <v>8</v>
      </c>
      <c r="P170" s="8">
        <v>3956.74</v>
      </c>
      <c r="Q170" s="8">
        <v>3227.27</v>
      </c>
      <c r="R170" s="9">
        <f t="shared" si="18"/>
        <v>729.4699999999998</v>
      </c>
    </row>
    <row r="171" spans="2:19" ht="33.75">
      <c r="B171" s="4">
        <v>163</v>
      </c>
      <c r="C171" s="4" t="s">
        <v>3</v>
      </c>
      <c r="D171" s="49" t="s">
        <v>45</v>
      </c>
      <c r="E171" s="47" t="s">
        <v>716</v>
      </c>
      <c r="F171" s="49" t="s">
        <v>72</v>
      </c>
      <c r="G171" s="49" t="s">
        <v>73</v>
      </c>
      <c r="H171" s="49" t="s">
        <v>74</v>
      </c>
      <c r="I171" s="49" t="s">
        <v>75</v>
      </c>
      <c r="J171" s="49" t="s">
        <v>889</v>
      </c>
      <c r="K171" s="5" t="s">
        <v>5</v>
      </c>
      <c r="L171" s="6" t="s">
        <v>1071</v>
      </c>
      <c r="M171" s="5">
        <v>42919</v>
      </c>
      <c r="N171" s="7" t="s">
        <v>19</v>
      </c>
      <c r="O171" s="6" t="s">
        <v>18</v>
      </c>
      <c r="P171" s="8">
        <v>2947.39</v>
      </c>
      <c r="Q171" s="8">
        <v>2947.39</v>
      </c>
      <c r="R171" s="9">
        <f t="shared" si="18"/>
        <v>0</v>
      </c>
    </row>
    <row r="172" spans="2:19" ht="33.75">
      <c r="B172" s="4">
        <v>164</v>
      </c>
      <c r="C172" s="4" t="s">
        <v>4</v>
      </c>
      <c r="D172" s="49" t="s">
        <v>45</v>
      </c>
      <c r="E172" s="49" t="s">
        <v>1072</v>
      </c>
      <c r="F172" s="49" t="s">
        <v>63</v>
      </c>
      <c r="G172" s="49" t="s">
        <v>738</v>
      </c>
      <c r="H172" s="49" t="s">
        <v>70</v>
      </c>
      <c r="I172" s="49" t="s">
        <v>1073</v>
      </c>
      <c r="J172" s="49" t="s">
        <v>1074</v>
      </c>
      <c r="K172" s="5" t="s">
        <v>5</v>
      </c>
      <c r="L172" s="6" t="s">
        <v>1075</v>
      </c>
      <c r="M172" s="5">
        <v>42919</v>
      </c>
      <c r="N172" s="7" t="s">
        <v>854</v>
      </c>
      <c r="O172" s="6" t="s">
        <v>16</v>
      </c>
      <c r="P172" s="8">
        <v>1123.26</v>
      </c>
      <c r="Q172" s="8">
        <v>1052.8</v>
      </c>
      <c r="R172" s="9">
        <f t="shared" si="18"/>
        <v>70.460000000000036</v>
      </c>
    </row>
    <row r="173" spans="2:19" ht="22.5">
      <c r="B173" s="4">
        <v>165</v>
      </c>
      <c r="C173" s="4" t="s">
        <v>3</v>
      </c>
      <c r="D173" s="49" t="s">
        <v>45</v>
      </c>
      <c r="E173" s="47" t="s">
        <v>867</v>
      </c>
      <c r="F173" s="49" t="s">
        <v>58</v>
      </c>
      <c r="G173" s="49" t="s">
        <v>1076</v>
      </c>
      <c r="H173" s="49" t="s">
        <v>68</v>
      </c>
      <c r="I173" s="49" t="s">
        <v>1077</v>
      </c>
      <c r="J173" s="49" t="s">
        <v>1078</v>
      </c>
      <c r="K173" s="5" t="s">
        <v>5</v>
      </c>
      <c r="L173" s="6" t="s">
        <v>1079</v>
      </c>
      <c r="M173" s="5">
        <v>42920</v>
      </c>
      <c r="N173" s="7" t="s">
        <v>1080</v>
      </c>
      <c r="O173" s="6" t="s">
        <v>1081</v>
      </c>
      <c r="P173" s="8">
        <v>6500.28</v>
      </c>
      <c r="Q173" s="8">
        <f>1948.8+4437.44</f>
        <v>6386.24</v>
      </c>
      <c r="R173" s="9">
        <f t="shared" si="18"/>
        <v>114.03999999999996</v>
      </c>
      <c r="S173" s="75"/>
    </row>
    <row r="174" spans="2:19" ht="33.75">
      <c r="B174" s="4">
        <v>166</v>
      </c>
      <c r="C174" s="4" t="s">
        <v>4</v>
      </c>
      <c r="D174" s="49" t="s">
        <v>45</v>
      </c>
      <c r="E174" s="49" t="s">
        <v>1082</v>
      </c>
      <c r="F174" s="49" t="s">
        <v>77</v>
      </c>
      <c r="G174" s="49" t="s">
        <v>1083</v>
      </c>
      <c r="H174" s="49" t="s">
        <v>129</v>
      </c>
      <c r="I174" s="49" t="s">
        <v>1084</v>
      </c>
      <c r="J174" s="49" t="s">
        <v>666</v>
      </c>
      <c r="K174" s="5" t="s">
        <v>5</v>
      </c>
      <c r="L174" s="6" t="s">
        <v>1085</v>
      </c>
      <c r="M174" s="5">
        <v>42920</v>
      </c>
      <c r="N174" s="7" t="s">
        <v>1086</v>
      </c>
      <c r="O174" s="6" t="s">
        <v>1087</v>
      </c>
      <c r="P174" s="8">
        <v>1969.92</v>
      </c>
      <c r="Q174" s="9">
        <v>1935.36</v>
      </c>
      <c r="R174" s="9">
        <f t="shared" si="18"/>
        <v>34.560000000000173</v>
      </c>
    </row>
    <row r="175" spans="2:19" ht="22.5">
      <c r="B175" s="4">
        <v>167</v>
      </c>
      <c r="C175" s="4" t="s">
        <v>3</v>
      </c>
      <c r="D175" s="49" t="s">
        <v>45</v>
      </c>
      <c r="E175" s="49" t="s">
        <v>1088</v>
      </c>
      <c r="F175" s="49" t="s">
        <v>77</v>
      </c>
      <c r="G175" s="49" t="s">
        <v>664</v>
      </c>
      <c r="H175" s="49" t="s">
        <v>129</v>
      </c>
      <c r="I175" s="49" t="s">
        <v>1089</v>
      </c>
      <c r="J175" s="49" t="s">
        <v>1090</v>
      </c>
      <c r="K175" s="5" t="s">
        <v>5</v>
      </c>
      <c r="L175" s="6" t="s">
        <v>1091</v>
      </c>
      <c r="M175" s="5">
        <v>42920</v>
      </c>
      <c r="N175" s="7" t="s">
        <v>846</v>
      </c>
      <c r="O175" s="6" t="s">
        <v>20</v>
      </c>
      <c r="P175" s="8">
        <v>156.80000000000001</v>
      </c>
      <c r="Q175" s="9">
        <v>156.80000000000001</v>
      </c>
      <c r="R175" s="9">
        <f t="shared" si="18"/>
        <v>0</v>
      </c>
    </row>
    <row r="176" spans="2:19" ht="22.5">
      <c r="B176" s="4">
        <v>168</v>
      </c>
      <c r="C176" s="4" t="s">
        <v>3</v>
      </c>
      <c r="D176" s="49" t="s">
        <v>45</v>
      </c>
      <c r="E176" s="49" t="s">
        <v>286</v>
      </c>
      <c r="F176" s="49" t="s">
        <v>77</v>
      </c>
      <c r="G176" s="49" t="s">
        <v>1092</v>
      </c>
      <c r="H176" s="49" t="s">
        <v>129</v>
      </c>
      <c r="I176" s="49" t="s">
        <v>1093</v>
      </c>
      <c r="J176" s="49" t="s">
        <v>1094</v>
      </c>
      <c r="K176" s="5" t="s">
        <v>5</v>
      </c>
      <c r="L176" s="6" t="s">
        <v>636</v>
      </c>
      <c r="M176" s="5">
        <v>42921</v>
      </c>
      <c r="N176" s="7" t="s">
        <v>1095</v>
      </c>
      <c r="O176" s="6" t="s">
        <v>1096</v>
      </c>
      <c r="P176" s="8">
        <v>171</v>
      </c>
      <c r="Q176" s="9">
        <v>127.5</v>
      </c>
      <c r="R176" s="9">
        <f t="shared" si="18"/>
        <v>43.5</v>
      </c>
    </row>
    <row r="177" spans="2:18" ht="45">
      <c r="B177" s="4">
        <v>169</v>
      </c>
      <c r="C177" s="4" t="s">
        <v>3</v>
      </c>
      <c r="D177" s="49" t="s">
        <v>45</v>
      </c>
      <c r="E177" s="49" t="s">
        <v>1097</v>
      </c>
      <c r="F177" s="49" t="s">
        <v>58</v>
      </c>
      <c r="G177" s="49" t="s">
        <v>98</v>
      </c>
      <c r="H177" s="49" t="s">
        <v>99</v>
      </c>
      <c r="I177" s="49" t="s">
        <v>763</v>
      </c>
      <c r="J177" s="49" t="s">
        <v>1098</v>
      </c>
      <c r="K177" s="5" t="s">
        <v>5</v>
      </c>
      <c r="L177" s="6" t="s">
        <v>1099</v>
      </c>
      <c r="M177" s="5">
        <v>42921</v>
      </c>
      <c r="N177" s="7" t="s">
        <v>766</v>
      </c>
      <c r="O177" s="6" t="s">
        <v>767</v>
      </c>
      <c r="P177" s="8">
        <v>2043.53</v>
      </c>
      <c r="Q177" s="8">
        <v>2043.53</v>
      </c>
      <c r="R177" s="9">
        <f t="shared" si="18"/>
        <v>0</v>
      </c>
    </row>
    <row r="178" spans="2:18" ht="67.5">
      <c r="B178" s="4">
        <v>170</v>
      </c>
      <c r="C178" s="4" t="s">
        <v>3</v>
      </c>
      <c r="D178" s="49" t="s">
        <v>45</v>
      </c>
      <c r="E178" s="49" t="s">
        <v>1097</v>
      </c>
      <c r="F178" s="49" t="s">
        <v>58</v>
      </c>
      <c r="G178" s="49" t="s">
        <v>98</v>
      </c>
      <c r="H178" s="49" t="s">
        <v>99</v>
      </c>
      <c r="I178" s="49" t="s">
        <v>763</v>
      </c>
      <c r="J178" s="49" t="s">
        <v>1100</v>
      </c>
      <c r="K178" s="5" t="s">
        <v>5</v>
      </c>
      <c r="L178" s="6" t="s">
        <v>1101</v>
      </c>
      <c r="M178" s="5">
        <v>42921</v>
      </c>
      <c r="N178" s="7" t="s">
        <v>770</v>
      </c>
      <c r="O178" s="6" t="s">
        <v>771</v>
      </c>
      <c r="P178" s="8">
        <v>1076.49</v>
      </c>
      <c r="Q178" s="8">
        <v>1021.76</v>
      </c>
      <c r="R178" s="9">
        <f t="shared" si="18"/>
        <v>54.730000000000018</v>
      </c>
    </row>
    <row r="179" spans="2:18" ht="22.5">
      <c r="B179" s="4">
        <v>171</v>
      </c>
      <c r="C179" s="4" t="s">
        <v>3</v>
      </c>
      <c r="D179" s="49" t="s">
        <v>45</v>
      </c>
      <c r="E179" s="49" t="s">
        <v>1102</v>
      </c>
      <c r="F179" s="49">
        <v>211</v>
      </c>
      <c r="G179" s="49" t="s">
        <v>98</v>
      </c>
      <c r="H179" s="49" t="s">
        <v>99</v>
      </c>
      <c r="I179" s="49" t="s">
        <v>69</v>
      </c>
      <c r="J179" s="49" t="s">
        <v>1103</v>
      </c>
      <c r="K179" s="5" t="s">
        <v>5</v>
      </c>
      <c r="L179" s="6" t="s">
        <v>1104</v>
      </c>
      <c r="M179" s="5">
        <v>42922</v>
      </c>
      <c r="N179" s="7" t="s">
        <v>37</v>
      </c>
      <c r="O179" s="6" t="s">
        <v>36</v>
      </c>
      <c r="P179" s="8">
        <v>2120.8000000000002</v>
      </c>
      <c r="Q179" s="8">
        <v>1882.21</v>
      </c>
      <c r="R179" s="9">
        <f t="shared" si="18"/>
        <v>238.59000000000015</v>
      </c>
    </row>
    <row r="180" spans="2:18" ht="33.75">
      <c r="B180" s="4">
        <v>172</v>
      </c>
      <c r="C180" s="4" t="s">
        <v>3</v>
      </c>
      <c r="D180" s="49" t="s">
        <v>45</v>
      </c>
      <c r="E180" s="49" t="s">
        <v>1102</v>
      </c>
      <c r="F180" s="49" t="s">
        <v>58</v>
      </c>
      <c r="G180" s="49" t="s">
        <v>98</v>
      </c>
      <c r="H180" s="49" t="s">
        <v>99</v>
      </c>
      <c r="I180" s="49" t="s">
        <v>69</v>
      </c>
      <c r="J180" s="49" t="s">
        <v>1105</v>
      </c>
      <c r="K180" s="5" t="s">
        <v>5</v>
      </c>
      <c r="L180" s="6" t="s">
        <v>1106</v>
      </c>
      <c r="M180" s="5">
        <v>42922</v>
      </c>
      <c r="N180" s="7" t="s">
        <v>32</v>
      </c>
      <c r="O180" s="6" t="s">
        <v>31</v>
      </c>
      <c r="P180" s="8">
        <v>2969.12</v>
      </c>
      <c r="Q180" s="8">
        <v>2882.75</v>
      </c>
      <c r="R180" s="9">
        <f t="shared" si="18"/>
        <v>86.369999999999891</v>
      </c>
    </row>
    <row r="181" spans="2:18" ht="45">
      <c r="B181" s="4">
        <v>173</v>
      </c>
      <c r="C181" s="4" t="s">
        <v>3</v>
      </c>
      <c r="D181" s="49" t="s">
        <v>45</v>
      </c>
      <c r="E181" s="47" t="s">
        <v>1107</v>
      </c>
      <c r="F181" s="49" t="s">
        <v>53</v>
      </c>
      <c r="G181" s="12" t="s">
        <v>150</v>
      </c>
      <c r="H181" s="49" t="s">
        <v>62</v>
      </c>
      <c r="I181" s="49" t="s">
        <v>84</v>
      </c>
      <c r="J181" s="49" t="s">
        <v>1108</v>
      </c>
      <c r="K181" s="5" t="s">
        <v>6</v>
      </c>
      <c r="L181" s="6" t="s">
        <v>1109</v>
      </c>
      <c r="M181" s="5">
        <v>42922</v>
      </c>
      <c r="N181" s="7" t="s">
        <v>26</v>
      </c>
      <c r="O181" s="6" t="s">
        <v>23</v>
      </c>
      <c r="P181" s="8">
        <v>127.68</v>
      </c>
      <c r="Q181" s="8">
        <v>127.68</v>
      </c>
      <c r="R181" s="9">
        <f t="shared" si="18"/>
        <v>0</v>
      </c>
    </row>
    <row r="182" spans="2:18" ht="22.5">
      <c r="B182" s="4">
        <v>174</v>
      </c>
      <c r="C182" s="4" t="s">
        <v>3</v>
      </c>
      <c r="D182" s="49" t="s">
        <v>45</v>
      </c>
      <c r="E182" s="47" t="s">
        <v>1110</v>
      </c>
      <c r="F182" s="49" t="s">
        <v>77</v>
      </c>
      <c r="G182" s="49" t="s">
        <v>1092</v>
      </c>
      <c r="H182" s="49" t="s">
        <v>129</v>
      </c>
      <c r="I182" s="49" t="s">
        <v>1111</v>
      </c>
      <c r="J182" s="49" t="s">
        <v>1094</v>
      </c>
      <c r="K182" s="5" t="s">
        <v>5</v>
      </c>
      <c r="L182" s="6" t="s">
        <v>1112</v>
      </c>
      <c r="M182" s="5">
        <v>42922</v>
      </c>
      <c r="N182" s="7" t="s">
        <v>668</v>
      </c>
      <c r="O182" s="6" t="s">
        <v>542</v>
      </c>
      <c r="P182" s="8">
        <v>2184</v>
      </c>
      <c r="Q182" s="8">
        <v>2184</v>
      </c>
      <c r="R182" s="9">
        <f t="shared" si="18"/>
        <v>0</v>
      </c>
    </row>
    <row r="183" spans="2:18" ht="33.75">
      <c r="B183" s="4">
        <v>175</v>
      </c>
      <c r="C183" s="4" t="s">
        <v>4</v>
      </c>
      <c r="D183" s="49" t="s">
        <v>45</v>
      </c>
      <c r="E183" s="49" t="s">
        <v>1113</v>
      </c>
      <c r="F183" s="49" t="s">
        <v>63</v>
      </c>
      <c r="G183" s="49" t="s">
        <v>738</v>
      </c>
      <c r="H183" s="49" t="s">
        <v>70</v>
      </c>
      <c r="I183" s="49" t="s">
        <v>1114</v>
      </c>
      <c r="J183" s="49" t="s">
        <v>1115</v>
      </c>
      <c r="K183" s="5" t="s">
        <v>5</v>
      </c>
      <c r="L183" s="79" t="s">
        <v>1116</v>
      </c>
      <c r="M183" s="5">
        <v>42923</v>
      </c>
      <c r="N183" s="7" t="s">
        <v>223</v>
      </c>
      <c r="O183" s="16" t="s">
        <v>224</v>
      </c>
      <c r="P183" s="8">
        <v>273.60000000000002</v>
      </c>
      <c r="Q183" s="8">
        <v>259.83999999999997</v>
      </c>
      <c r="R183" s="9">
        <f t="shared" si="18"/>
        <v>13.760000000000048</v>
      </c>
    </row>
    <row r="184" spans="2:18" ht="33.75">
      <c r="B184" s="4">
        <v>176</v>
      </c>
      <c r="C184" s="4" t="s">
        <v>4</v>
      </c>
      <c r="D184" s="49" t="s">
        <v>45</v>
      </c>
      <c r="E184" s="49" t="s">
        <v>1117</v>
      </c>
      <c r="F184" s="49" t="s">
        <v>58</v>
      </c>
      <c r="G184" s="49" t="s">
        <v>396</v>
      </c>
      <c r="H184" s="49" t="s">
        <v>99</v>
      </c>
      <c r="I184" s="49" t="s">
        <v>1118</v>
      </c>
      <c r="J184" s="49" t="s">
        <v>1119</v>
      </c>
      <c r="K184" s="5" t="s">
        <v>5</v>
      </c>
      <c r="L184" s="79" t="s">
        <v>1120</v>
      </c>
      <c r="M184" s="5">
        <v>42927</v>
      </c>
      <c r="N184" s="7" t="s">
        <v>1121</v>
      </c>
      <c r="O184" s="16" t="s">
        <v>1122</v>
      </c>
      <c r="P184" s="8">
        <f>741+326.48</f>
        <v>1067.48</v>
      </c>
      <c r="Q184" s="8">
        <v>901.1</v>
      </c>
      <c r="R184" s="9">
        <f t="shared" si="18"/>
        <v>166.38</v>
      </c>
    </row>
    <row r="185" spans="2:18" ht="45">
      <c r="B185" s="4">
        <v>177</v>
      </c>
      <c r="C185" s="4" t="s">
        <v>3</v>
      </c>
      <c r="D185" s="49" t="s">
        <v>45</v>
      </c>
      <c r="E185" s="47" t="s">
        <v>1123</v>
      </c>
      <c r="F185" s="49">
        <v>211</v>
      </c>
      <c r="G185" s="49" t="s">
        <v>98</v>
      </c>
      <c r="H185" s="49" t="s">
        <v>109</v>
      </c>
      <c r="I185" s="49" t="s">
        <v>104</v>
      </c>
      <c r="J185" s="49" t="s">
        <v>112</v>
      </c>
      <c r="K185" s="5" t="s">
        <v>5</v>
      </c>
      <c r="L185" s="6" t="s">
        <v>1124</v>
      </c>
      <c r="M185" s="5">
        <v>42927</v>
      </c>
      <c r="N185" s="7" t="s">
        <v>10</v>
      </c>
      <c r="O185" s="6" t="s">
        <v>9</v>
      </c>
      <c r="P185" s="8">
        <v>2597.9299999999998</v>
      </c>
      <c r="Q185" s="8">
        <v>2283.0300000000002</v>
      </c>
      <c r="R185" s="9">
        <f t="shared" si="18"/>
        <v>314.89999999999964</v>
      </c>
    </row>
    <row r="186" spans="2:18" ht="33.75">
      <c r="B186" s="4">
        <v>178</v>
      </c>
      <c r="C186" s="4" t="s">
        <v>4</v>
      </c>
      <c r="D186" s="49" t="s">
        <v>45</v>
      </c>
      <c r="E186" s="47" t="s">
        <v>1125</v>
      </c>
      <c r="F186" s="49">
        <v>211</v>
      </c>
      <c r="G186" s="49" t="s">
        <v>98</v>
      </c>
      <c r="H186" s="49" t="s">
        <v>100</v>
      </c>
      <c r="I186" s="49" t="s">
        <v>101</v>
      </c>
      <c r="J186" s="49" t="s">
        <v>102</v>
      </c>
      <c r="K186" s="5" t="s">
        <v>5</v>
      </c>
      <c r="L186" s="6" t="s">
        <v>1126</v>
      </c>
      <c r="M186" s="5">
        <v>42928</v>
      </c>
      <c r="N186" s="7" t="s">
        <v>34</v>
      </c>
      <c r="O186" s="6" t="s">
        <v>33</v>
      </c>
      <c r="P186" s="112">
        <v>1552</v>
      </c>
      <c r="Q186" s="8">
        <v>235.7</v>
      </c>
      <c r="R186" s="9">
        <f t="shared" si="18"/>
        <v>1316.3</v>
      </c>
    </row>
    <row r="187" spans="2:18" ht="33.75">
      <c r="B187" s="4">
        <v>179</v>
      </c>
      <c r="C187" s="4" t="s">
        <v>4</v>
      </c>
      <c r="D187" s="49" t="s">
        <v>45</v>
      </c>
      <c r="E187" s="47" t="s">
        <v>1125</v>
      </c>
      <c r="F187" s="49">
        <v>211</v>
      </c>
      <c r="G187" s="49" t="s">
        <v>98</v>
      </c>
      <c r="H187" s="49" t="s">
        <v>100</v>
      </c>
      <c r="I187" s="49" t="s">
        <v>101</v>
      </c>
      <c r="J187" s="49" t="s">
        <v>102</v>
      </c>
      <c r="K187" s="5" t="s">
        <v>5</v>
      </c>
      <c r="L187" s="6" t="s">
        <v>1127</v>
      </c>
      <c r="M187" s="5">
        <v>42928</v>
      </c>
      <c r="N187" s="7" t="s">
        <v>34</v>
      </c>
      <c r="O187" s="6" t="s">
        <v>33</v>
      </c>
      <c r="P187" s="113"/>
      <c r="Q187" s="8">
        <v>238.55</v>
      </c>
      <c r="R187" s="9">
        <f t="shared" si="18"/>
        <v>-238.55</v>
      </c>
    </row>
    <row r="188" spans="2:18" ht="33.75">
      <c r="B188" s="4">
        <v>180</v>
      </c>
      <c r="C188" s="4" t="s">
        <v>4</v>
      </c>
      <c r="D188" s="49" t="s">
        <v>45</v>
      </c>
      <c r="E188" s="47" t="s">
        <v>1125</v>
      </c>
      <c r="F188" s="49">
        <v>211</v>
      </c>
      <c r="G188" s="49" t="s">
        <v>98</v>
      </c>
      <c r="H188" s="49" t="s">
        <v>100</v>
      </c>
      <c r="I188" s="49" t="s">
        <v>101</v>
      </c>
      <c r="J188" s="49" t="s">
        <v>102</v>
      </c>
      <c r="K188" s="5" t="s">
        <v>5</v>
      </c>
      <c r="L188" s="6" t="s">
        <v>1128</v>
      </c>
      <c r="M188" s="5">
        <v>42928</v>
      </c>
      <c r="N188" s="7" t="s">
        <v>34</v>
      </c>
      <c r="O188" s="6" t="s">
        <v>33</v>
      </c>
      <c r="P188" s="113"/>
      <c r="Q188" s="8">
        <v>235.85</v>
      </c>
      <c r="R188" s="9">
        <f t="shared" si="18"/>
        <v>-235.85</v>
      </c>
    </row>
    <row r="189" spans="2:18" ht="33.75">
      <c r="B189" s="4">
        <v>181</v>
      </c>
      <c r="C189" s="4" t="s">
        <v>4</v>
      </c>
      <c r="D189" s="49" t="s">
        <v>45</v>
      </c>
      <c r="E189" s="47" t="s">
        <v>1125</v>
      </c>
      <c r="F189" s="49">
        <v>211</v>
      </c>
      <c r="G189" s="49" t="s">
        <v>98</v>
      </c>
      <c r="H189" s="49" t="s">
        <v>100</v>
      </c>
      <c r="I189" s="49" t="s">
        <v>101</v>
      </c>
      <c r="J189" s="49" t="s">
        <v>102</v>
      </c>
      <c r="K189" s="5" t="s">
        <v>5</v>
      </c>
      <c r="L189" s="6" t="s">
        <v>1129</v>
      </c>
      <c r="M189" s="5">
        <v>42928</v>
      </c>
      <c r="N189" s="7" t="s">
        <v>34</v>
      </c>
      <c r="O189" s="6" t="s">
        <v>33</v>
      </c>
      <c r="P189" s="113"/>
      <c r="Q189" s="8">
        <v>206.65</v>
      </c>
      <c r="R189" s="9">
        <f t="shared" si="18"/>
        <v>-206.65</v>
      </c>
    </row>
    <row r="190" spans="2:18" ht="33.75">
      <c r="B190" s="4">
        <v>182</v>
      </c>
      <c r="C190" s="4" t="s">
        <v>4</v>
      </c>
      <c r="D190" s="49" t="s">
        <v>45</v>
      </c>
      <c r="E190" s="47" t="s">
        <v>1125</v>
      </c>
      <c r="F190" s="49">
        <v>211</v>
      </c>
      <c r="G190" s="49" t="s">
        <v>98</v>
      </c>
      <c r="H190" s="49" t="s">
        <v>100</v>
      </c>
      <c r="I190" s="49" t="s">
        <v>101</v>
      </c>
      <c r="J190" s="49" t="s">
        <v>102</v>
      </c>
      <c r="K190" s="5" t="s">
        <v>5</v>
      </c>
      <c r="L190" s="6" t="s">
        <v>1130</v>
      </c>
      <c r="M190" s="5">
        <v>42928</v>
      </c>
      <c r="N190" s="7" t="s">
        <v>34</v>
      </c>
      <c r="O190" s="6" t="s">
        <v>33</v>
      </c>
      <c r="P190" s="113"/>
      <c r="Q190" s="8">
        <v>156.44999999999999</v>
      </c>
      <c r="R190" s="9">
        <f t="shared" si="18"/>
        <v>-156.44999999999999</v>
      </c>
    </row>
    <row r="191" spans="2:18" ht="33.75">
      <c r="B191" s="4">
        <v>183</v>
      </c>
      <c r="C191" s="4" t="s">
        <v>4</v>
      </c>
      <c r="D191" s="49" t="s">
        <v>45</v>
      </c>
      <c r="E191" s="47" t="s">
        <v>1125</v>
      </c>
      <c r="F191" s="49">
        <v>211</v>
      </c>
      <c r="G191" s="49" t="s">
        <v>98</v>
      </c>
      <c r="H191" s="49" t="s">
        <v>100</v>
      </c>
      <c r="I191" s="49" t="s">
        <v>101</v>
      </c>
      <c r="J191" s="49" t="s">
        <v>102</v>
      </c>
      <c r="K191" s="5" t="s">
        <v>5</v>
      </c>
      <c r="L191" s="6" t="s">
        <v>1131</v>
      </c>
      <c r="M191" s="5">
        <v>42928</v>
      </c>
      <c r="N191" s="7" t="s">
        <v>34</v>
      </c>
      <c r="O191" s="6" t="s">
        <v>17</v>
      </c>
      <c r="P191" s="113"/>
      <c r="Q191" s="8">
        <v>308.2</v>
      </c>
      <c r="R191" s="9">
        <f t="shared" si="18"/>
        <v>-308.2</v>
      </c>
    </row>
    <row r="192" spans="2:18" ht="33.75">
      <c r="B192" s="4">
        <v>184</v>
      </c>
      <c r="C192" s="4" t="s">
        <v>4</v>
      </c>
      <c r="D192" s="49" t="s">
        <v>45</v>
      </c>
      <c r="E192" s="47" t="s">
        <v>1125</v>
      </c>
      <c r="F192" s="49">
        <v>211</v>
      </c>
      <c r="G192" s="49" t="s">
        <v>98</v>
      </c>
      <c r="H192" s="49" t="s">
        <v>100</v>
      </c>
      <c r="I192" s="49" t="s">
        <v>101</v>
      </c>
      <c r="J192" s="49" t="s">
        <v>102</v>
      </c>
      <c r="K192" s="5" t="s">
        <v>5</v>
      </c>
      <c r="L192" s="6" t="s">
        <v>1132</v>
      </c>
      <c r="M192" s="5">
        <v>42928</v>
      </c>
      <c r="N192" s="7" t="s">
        <v>34</v>
      </c>
      <c r="O192" s="6" t="s">
        <v>17</v>
      </c>
      <c r="P192" s="114"/>
      <c r="Q192" s="8">
        <v>23.6</v>
      </c>
      <c r="R192" s="9">
        <f t="shared" si="18"/>
        <v>-23.6</v>
      </c>
    </row>
    <row r="193" spans="2:18" ht="33.75">
      <c r="B193" s="4">
        <v>185</v>
      </c>
      <c r="C193" s="4" t="s">
        <v>4</v>
      </c>
      <c r="D193" s="49" t="s">
        <v>45</v>
      </c>
      <c r="E193" s="49" t="s">
        <v>1133</v>
      </c>
      <c r="F193" s="49" t="s">
        <v>58</v>
      </c>
      <c r="G193" s="49" t="s">
        <v>898</v>
      </c>
      <c r="H193" s="49" t="s">
        <v>99</v>
      </c>
      <c r="I193" s="49" t="s">
        <v>1134</v>
      </c>
      <c r="J193" s="49" t="s">
        <v>1119</v>
      </c>
      <c r="K193" s="5" t="s">
        <v>5</v>
      </c>
      <c r="L193" s="79" t="s">
        <v>1135</v>
      </c>
      <c r="M193" s="5">
        <v>42928</v>
      </c>
      <c r="N193" s="7" t="s">
        <v>1136</v>
      </c>
      <c r="O193" s="16" t="s">
        <v>1137</v>
      </c>
      <c r="P193" s="8">
        <v>1554.56</v>
      </c>
      <c r="Q193" s="8">
        <v>1554.56</v>
      </c>
      <c r="R193" s="9">
        <f t="shared" si="18"/>
        <v>0</v>
      </c>
    </row>
    <row r="194" spans="2:18" ht="33.75">
      <c r="B194" s="4">
        <v>186</v>
      </c>
      <c r="C194" s="4" t="s">
        <v>4</v>
      </c>
      <c r="D194" s="49" t="s">
        <v>45</v>
      </c>
      <c r="E194" s="49" t="s">
        <v>1138</v>
      </c>
      <c r="F194" s="49" t="s">
        <v>58</v>
      </c>
      <c r="G194" s="49" t="s">
        <v>1139</v>
      </c>
      <c r="H194" s="49" t="s">
        <v>99</v>
      </c>
      <c r="I194" s="49" t="s">
        <v>389</v>
      </c>
      <c r="J194" s="49" t="s">
        <v>1119</v>
      </c>
      <c r="K194" s="5" t="s">
        <v>5</v>
      </c>
      <c r="L194" s="79" t="s">
        <v>1140</v>
      </c>
      <c r="M194" s="5">
        <v>42928</v>
      </c>
      <c r="N194" s="7" t="s">
        <v>1136</v>
      </c>
      <c r="O194" s="16" t="s">
        <v>1137</v>
      </c>
      <c r="P194" s="8">
        <v>2085.44</v>
      </c>
      <c r="Q194" s="8">
        <v>2085.44</v>
      </c>
      <c r="R194" s="9">
        <f t="shared" si="18"/>
        <v>0</v>
      </c>
    </row>
    <row r="195" spans="2:18" ht="33.75">
      <c r="B195" s="4">
        <v>187</v>
      </c>
      <c r="C195" s="4" t="s">
        <v>3</v>
      </c>
      <c r="D195" s="49" t="s">
        <v>45</v>
      </c>
      <c r="E195" s="49" t="s">
        <v>1141</v>
      </c>
      <c r="F195" s="49" t="s">
        <v>78</v>
      </c>
      <c r="G195" s="49" t="s">
        <v>894</v>
      </c>
      <c r="H195" s="49" t="s">
        <v>79</v>
      </c>
      <c r="I195" s="49" t="s">
        <v>826</v>
      </c>
      <c r="J195" s="49" t="s">
        <v>1142</v>
      </c>
      <c r="K195" s="5" t="s">
        <v>5</v>
      </c>
      <c r="L195" s="79" t="s">
        <v>1143</v>
      </c>
      <c r="M195" s="5">
        <v>42928</v>
      </c>
      <c r="N195" s="7" t="s">
        <v>1144</v>
      </c>
      <c r="O195" s="16" t="s">
        <v>1145</v>
      </c>
      <c r="P195" s="8">
        <v>135</v>
      </c>
      <c r="Q195" s="8">
        <v>135</v>
      </c>
      <c r="R195" s="9">
        <f t="shared" si="18"/>
        <v>0</v>
      </c>
    </row>
    <row r="196" spans="2:18" ht="22.5">
      <c r="B196" s="4">
        <v>188</v>
      </c>
      <c r="C196" s="4" t="s">
        <v>3</v>
      </c>
      <c r="D196" s="49" t="s">
        <v>45</v>
      </c>
      <c r="E196" s="49" t="s">
        <v>1146</v>
      </c>
      <c r="F196" s="49" t="s">
        <v>58</v>
      </c>
      <c r="G196" s="49" t="s">
        <v>127</v>
      </c>
      <c r="H196" s="49" t="s">
        <v>68</v>
      </c>
      <c r="I196" s="49" t="s">
        <v>1147</v>
      </c>
      <c r="J196" s="49" t="s">
        <v>1090</v>
      </c>
      <c r="K196" s="5" t="s">
        <v>5</v>
      </c>
      <c r="L196" s="79" t="s">
        <v>1148</v>
      </c>
      <c r="M196" s="5">
        <v>42929</v>
      </c>
      <c r="N196" s="7" t="s">
        <v>1149</v>
      </c>
      <c r="O196" s="16" t="s">
        <v>155</v>
      </c>
      <c r="P196" s="8">
        <v>896</v>
      </c>
      <c r="Q196" s="8">
        <v>896</v>
      </c>
      <c r="R196" s="9">
        <f t="shared" si="18"/>
        <v>0</v>
      </c>
    </row>
    <row r="197" spans="2:18" ht="33.75">
      <c r="B197" s="4">
        <v>189</v>
      </c>
      <c r="C197" s="4" t="s">
        <v>4</v>
      </c>
      <c r="D197" s="49" t="s">
        <v>45</v>
      </c>
      <c r="E197" s="49" t="s">
        <v>1150</v>
      </c>
      <c r="F197" s="49" t="s">
        <v>58</v>
      </c>
      <c r="G197" s="49" t="s">
        <v>113</v>
      </c>
      <c r="H197" s="49" t="s">
        <v>1151</v>
      </c>
      <c r="I197" s="49" t="s">
        <v>1152</v>
      </c>
      <c r="J197" s="49" t="s">
        <v>1153</v>
      </c>
      <c r="K197" s="5" t="s">
        <v>5</v>
      </c>
      <c r="L197" s="6" t="s">
        <v>1154</v>
      </c>
      <c r="M197" s="5">
        <v>42926</v>
      </c>
      <c r="N197" s="7" t="s">
        <v>854</v>
      </c>
      <c r="O197" s="6" t="s">
        <v>16</v>
      </c>
      <c r="P197" s="8">
        <v>3096.64</v>
      </c>
      <c r="Q197" s="8">
        <v>3022.88</v>
      </c>
      <c r="R197" s="9">
        <f t="shared" si="18"/>
        <v>73.759999999999764</v>
      </c>
    </row>
    <row r="198" spans="2:18" ht="33.75">
      <c r="B198" s="4">
        <v>190</v>
      </c>
      <c r="C198" s="4" t="s">
        <v>4</v>
      </c>
      <c r="D198" s="49" t="s">
        <v>45</v>
      </c>
      <c r="E198" s="49" t="s">
        <v>1155</v>
      </c>
      <c r="F198" s="49" t="s">
        <v>58</v>
      </c>
      <c r="G198" s="49" t="s">
        <v>738</v>
      </c>
      <c r="H198" s="49" t="s">
        <v>1151</v>
      </c>
      <c r="I198" s="49" t="s">
        <v>1156</v>
      </c>
      <c r="J198" s="49" t="s">
        <v>1153</v>
      </c>
      <c r="K198" s="5" t="s">
        <v>5</v>
      </c>
      <c r="L198" s="6" t="s">
        <v>1157</v>
      </c>
      <c r="M198" s="5">
        <v>42926</v>
      </c>
      <c r="N198" s="7" t="s">
        <v>854</v>
      </c>
      <c r="O198" s="6" t="s">
        <v>16</v>
      </c>
      <c r="P198" s="8">
        <v>290.7</v>
      </c>
      <c r="Q198" s="8">
        <v>267.57</v>
      </c>
      <c r="R198" s="9">
        <f t="shared" si="18"/>
        <v>23.129999999999995</v>
      </c>
    </row>
    <row r="199" spans="2:18" ht="22.5">
      <c r="B199" s="4">
        <v>191</v>
      </c>
      <c r="C199" s="4" t="s">
        <v>3</v>
      </c>
      <c r="D199" s="49" t="s">
        <v>45</v>
      </c>
      <c r="E199" s="17" t="s">
        <v>60</v>
      </c>
      <c r="F199" s="49" t="s">
        <v>78</v>
      </c>
      <c r="G199" s="49" t="s">
        <v>894</v>
      </c>
      <c r="H199" s="49" t="s">
        <v>79</v>
      </c>
      <c r="I199" s="49" t="s">
        <v>69</v>
      </c>
      <c r="J199" s="49" t="s">
        <v>1158</v>
      </c>
      <c r="K199" s="5" t="s">
        <v>5</v>
      </c>
      <c r="L199" s="6" t="s">
        <v>1159</v>
      </c>
      <c r="M199" s="5">
        <v>42933</v>
      </c>
      <c r="N199" s="7" t="s">
        <v>637</v>
      </c>
      <c r="O199" s="6" t="s">
        <v>638</v>
      </c>
      <c r="P199" s="8">
        <v>105.84</v>
      </c>
      <c r="Q199" s="8">
        <v>99.96</v>
      </c>
      <c r="R199" s="9">
        <f t="shared" si="18"/>
        <v>5.8800000000000097</v>
      </c>
    </row>
    <row r="200" spans="2:18" ht="22.5">
      <c r="B200" s="4">
        <v>192</v>
      </c>
      <c r="C200" s="4" t="s">
        <v>4</v>
      </c>
      <c r="D200" s="49" t="s">
        <v>45</v>
      </c>
      <c r="E200" s="49" t="s">
        <v>1072</v>
      </c>
      <c r="F200" s="49" t="s">
        <v>58</v>
      </c>
      <c r="G200" s="49" t="s">
        <v>473</v>
      </c>
      <c r="H200" s="49" t="s">
        <v>99</v>
      </c>
      <c r="I200" s="49" t="s">
        <v>1160</v>
      </c>
      <c r="J200" s="49" t="s">
        <v>1161</v>
      </c>
      <c r="K200" s="5" t="s">
        <v>5</v>
      </c>
      <c r="L200" s="6" t="s">
        <v>1162</v>
      </c>
      <c r="M200" s="5">
        <v>42934</v>
      </c>
      <c r="N200" s="7" t="s">
        <v>418</v>
      </c>
      <c r="O200" s="6" t="s">
        <v>599</v>
      </c>
      <c r="P200" s="8">
        <v>2639.17</v>
      </c>
      <c r="Q200" s="8">
        <v>2393.04</v>
      </c>
      <c r="R200" s="9">
        <f t="shared" si="18"/>
        <v>246.13000000000011</v>
      </c>
    </row>
    <row r="201" spans="2:18" ht="22.5">
      <c r="B201" s="4">
        <v>193</v>
      </c>
      <c r="C201" s="4" t="s">
        <v>4</v>
      </c>
      <c r="D201" s="49" t="s">
        <v>45</v>
      </c>
      <c r="E201" s="49" t="s">
        <v>1163</v>
      </c>
      <c r="F201" s="49" t="s">
        <v>58</v>
      </c>
      <c r="G201" s="49" t="s">
        <v>390</v>
      </c>
      <c r="H201" s="49" t="s">
        <v>99</v>
      </c>
      <c r="I201" s="49" t="s">
        <v>1164</v>
      </c>
      <c r="J201" s="49" t="s">
        <v>1165</v>
      </c>
      <c r="K201" s="5" t="s">
        <v>5</v>
      </c>
      <c r="L201" s="6" t="s">
        <v>1166</v>
      </c>
      <c r="M201" s="5">
        <v>42934</v>
      </c>
      <c r="N201" s="7" t="s">
        <v>1167</v>
      </c>
      <c r="O201" s="6" t="s">
        <v>1168</v>
      </c>
      <c r="P201" s="8">
        <v>2639.17</v>
      </c>
      <c r="Q201" s="8">
        <v>1830.43</v>
      </c>
      <c r="R201" s="9">
        <f t="shared" si="18"/>
        <v>808.74</v>
      </c>
    </row>
    <row r="202" spans="2:18" ht="33.75">
      <c r="B202" s="4">
        <v>194</v>
      </c>
      <c r="C202" s="4" t="s">
        <v>4</v>
      </c>
      <c r="D202" s="49" t="s">
        <v>45</v>
      </c>
      <c r="E202" s="49" t="s">
        <v>757</v>
      </c>
      <c r="F202" s="49" t="s">
        <v>58</v>
      </c>
      <c r="G202" s="49" t="s">
        <v>898</v>
      </c>
      <c r="H202" s="49" t="s">
        <v>1169</v>
      </c>
      <c r="I202" s="49" t="s">
        <v>1170</v>
      </c>
      <c r="J202" s="49" t="s">
        <v>102</v>
      </c>
      <c r="K202" s="5" t="s">
        <v>693</v>
      </c>
      <c r="L202" s="6" t="s">
        <v>1171</v>
      </c>
      <c r="M202" s="5">
        <v>42934</v>
      </c>
      <c r="N202" s="7" t="s">
        <v>1172</v>
      </c>
      <c r="O202" s="6" t="s">
        <v>1173</v>
      </c>
      <c r="P202" s="8">
        <v>170.3</v>
      </c>
      <c r="Q202" s="8">
        <v>170.39</v>
      </c>
      <c r="R202" s="9">
        <f t="shared" si="18"/>
        <v>-8.9999999999974989E-2</v>
      </c>
    </row>
    <row r="203" spans="2:18" ht="22.5">
      <c r="B203" s="4">
        <v>195</v>
      </c>
      <c r="C203" s="4" t="s">
        <v>4</v>
      </c>
      <c r="D203" s="49" t="s">
        <v>45</v>
      </c>
      <c r="E203" s="49" t="s">
        <v>1174</v>
      </c>
      <c r="F203" s="49" t="s">
        <v>796</v>
      </c>
      <c r="G203" s="49" t="s">
        <v>1175</v>
      </c>
      <c r="H203" s="49" t="s">
        <v>798</v>
      </c>
      <c r="I203" s="49" t="s">
        <v>1176</v>
      </c>
      <c r="J203" s="49" t="s">
        <v>1177</v>
      </c>
      <c r="K203" s="5" t="s">
        <v>5</v>
      </c>
      <c r="L203" s="6" t="s">
        <v>1178</v>
      </c>
      <c r="M203" s="5">
        <v>42937</v>
      </c>
      <c r="N203" s="7" t="s">
        <v>1179</v>
      </c>
      <c r="O203" s="6" t="s">
        <v>1180</v>
      </c>
      <c r="P203" s="8">
        <v>1608</v>
      </c>
      <c r="Q203" s="8">
        <v>1386</v>
      </c>
      <c r="R203" s="9">
        <f t="shared" si="18"/>
        <v>222</v>
      </c>
    </row>
    <row r="204" spans="2:18" ht="22.5">
      <c r="B204" s="4">
        <v>196</v>
      </c>
      <c r="C204" s="4" t="s">
        <v>3</v>
      </c>
      <c r="D204" s="49" t="s">
        <v>45</v>
      </c>
      <c r="E204" s="49" t="s">
        <v>1181</v>
      </c>
      <c r="F204" s="49" t="s">
        <v>796</v>
      </c>
      <c r="G204" s="49" t="s">
        <v>98</v>
      </c>
      <c r="H204" s="49" t="s">
        <v>798</v>
      </c>
      <c r="I204" s="49" t="s">
        <v>69</v>
      </c>
      <c r="J204" s="49" t="s">
        <v>1182</v>
      </c>
      <c r="K204" s="5" t="s">
        <v>5</v>
      </c>
      <c r="L204" s="6" t="s">
        <v>1183</v>
      </c>
      <c r="M204" s="5">
        <v>42940</v>
      </c>
      <c r="N204" s="7" t="s">
        <v>1184</v>
      </c>
      <c r="O204" s="6" t="s">
        <v>1185</v>
      </c>
      <c r="P204" s="8">
        <v>1008</v>
      </c>
      <c r="Q204" s="8">
        <v>1008</v>
      </c>
      <c r="R204" s="9">
        <f t="shared" si="18"/>
        <v>0</v>
      </c>
    </row>
    <row r="205" spans="2:18" ht="33.75">
      <c r="B205" s="4">
        <v>197</v>
      </c>
      <c r="C205" s="4" t="s">
        <v>3</v>
      </c>
      <c r="D205" s="49" t="s">
        <v>45</v>
      </c>
      <c r="E205" s="49" t="s">
        <v>1186</v>
      </c>
      <c r="F205" s="49" t="s">
        <v>58</v>
      </c>
      <c r="G205" s="49" t="s">
        <v>92</v>
      </c>
      <c r="H205" s="49" t="s">
        <v>68</v>
      </c>
      <c r="I205" s="49" t="s">
        <v>0</v>
      </c>
      <c r="J205" s="49" t="s">
        <v>1187</v>
      </c>
      <c r="K205" s="5" t="s">
        <v>780</v>
      </c>
      <c r="L205" s="6" t="s">
        <v>1188</v>
      </c>
      <c r="M205" s="5">
        <v>42941</v>
      </c>
      <c r="N205" s="7" t="s">
        <v>1189</v>
      </c>
      <c r="O205" s="6" t="s">
        <v>1190</v>
      </c>
      <c r="P205" s="8">
        <v>1000</v>
      </c>
      <c r="Q205" s="8">
        <v>900</v>
      </c>
      <c r="R205" s="9">
        <f t="shared" si="18"/>
        <v>100</v>
      </c>
    </row>
    <row r="206" spans="2:18" ht="22.5">
      <c r="B206" s="4">
        <v>198</v>
      </c>
      <c r="C206" s="4" t="s">
        <v>3</v>
      </c>
      <c r="D206" s="49" t="s">
        <v>45</v>
      </c>
      <c r="E206" s="49" t="s">
        <v>1191</v>
      </c>
      <c r="F206" s="49" t="s">
        <v>53</v>
      </c>
      <c r="G206" s="49" t="s">
        <v>1192</v>
      </c>
      <c r="H206" s="49" t="s">
        <v>62</v>
      </c>
      <c r="I206" s="49" t="s">
        <v>1193</v>
      </c>
      <c r="J206" s="49" t="s">
        <v>1194</v>
      </c>
      <c r="K206" s="5" t="s">
        <v>1195</v>
      </c>
      <c r="L206" s="6" t="s">
        <v>1196</v>
      </c>
      <c r="M206" s="5">
        <v>42941</v>
      </c>
      <c r="N206" s="7" t="s">
        <v>1197</v>
      </c>
      <c r="O206" s="6" t="s">
        <v>1198</v>
      </c>
      <c r="P206" s="8">
        <v>1254</v>
      </c>
      <c r="Q206" s="8">
        <v>1232</v>
      </c>
      <c r="R206" s="9">
        <f t="shared" si="18"/>
        <v>22</v>
      </c>
    </row>
    <row r="207" spans="2:18" ht="22.5">
      <c r="B207" s="4">
        <v>199</v>
      </c>
      <c r="C207" s="4" t="s">
        <v>4</v>
      </c>
      <c r="D207" s="49" t="s">
        <v>45</v>
      </c>
      <c r="E207" s="47" t="s">
        <v>91</v>
      </c>
      <c r="F207" s="49">
        <v>211</v>
      </c>
      <c r="G207" s="49" t="s">
        <v>920</v>
      </c>
      <c r="H207" s="49" t="s">
        <v>68</v>
      </c>
      <c r="I207" s="49" t="s">
        <v>921</v>
      </c>
      <c r="J207" s="49" t="s">
        <v>501</v>
      </c>
      <c r="K207" s="5" t="s">
        <v>5</v>
      </c>
      <c r="L207" s="6" t="s">
        <v>1199</v>
      </c>
      <c r="M207" s="5">
        <v>42941</v>
      </c>
      <c r="N207" s="7" t="s">
        <v>923</v>
      </c>
      <c r="O207" s="6" t="s">
        <v>924</v>
      </c>
      <c r="P207" s="8">
        <v>615.6</v>
      </c>
      <c r="Q207" s="8">
        <v>484.01</v>
      </c>
      <c r="R207" s="9">
        <f>+P207-Q207</f>
        <v>131.59000000000003</v>
      </c>
    </row>
    <row r="208" spans="2:18" ht="45">
      <c r="B208" s="4">
        <v>200</v>
      </c>
      <c r="C208" s="4" t="s">
        <v>3</v>
      </c>
      <c r="D208" s="49" t="s">
        <v>45</v>
      </c>
      <c r="E208" s="47" t="s">
        <v>1200</v>
      </c>
      <c r="F208" s="49" t="s">
        <v>53</v>
      </c>
      <c r="G208" s="12" t="s">
        <v>150</v>
      </c>
      <c r="H208" s="49" t="s">
        <v>62</v>
      </c>
      <c r="I208" s="49" t="s">
        <v>84</v>
      </c>
      <c r="J208" s="49" t="s">
        <v>1201</v>
      </c>
      <c r="K208" s="5" t="s">
        <v>6</v>
      </c>
      <c r="L208" s="6" t="s">
        <v>1202</v>
      </c>
      <c r="M208" s="5">
        <v>42941</v>
      </c>
      <c r="N208" s="7" t="s">
        <v>26</v>
      </c>
      <c r="O208" s="6" t="s">
        <v>23</v>
      </c>
      <c r="P208" s="8">
        <v>80.64</v>
      </c>
      <c r="Q208" s="8">
        <v>80.64</v>
      </c>
      <c r="R208" s="9">
        <f t="shared" ref="R208:R227" si="19">+P208-Q208</f>
        <v>0</v>
      </c>
    </row>
    <row r="209" spans="2:18" ht="33.75">
      <c r="B209" s="4">
        <v>201</v>
      </c>
      <c r="C209" s="4" t="s">
        <v>4</v>
      </c>
      <c r="D209" s="49" t="s">
        <v>45</v>
      </c>
      <c r="E209" s="47" t="s">
        <v>1203</v>
      </c>
      <c r="F209" s="49" t="s">
        <v>1204</v>
      </c>
      <c r="G209" s="49" t="s">
        <v>1205</v>
      </c>
      <c r="H209" s="49" t="s">
        <v>1206</v>
      </c>
      <c r="I209" s="49" t="s">
        <v>1207</v>
      </c>
      <c r="J209" s="49" t="s">
        <v>1208</v>
      </c>
      <c r="K209" s="5" t="s">
        <v>6</v>
      </c>
      <c r="L209" s="6" t="s">
        <v>1209</v>
      </c>
      <c r="M209" s="5">
        <v>42942</v>
      </c>
      <c r="N209" s="7" t="s">
        <v>1210</v>
      </c>
      <c r="O209" s="6" t="s">
        <v>1211</v>
      </c>
      <c r="P209" s="8">
        <f>358.4+194.88</f>
        <v>553.28</v>
      </c>
      <c r="Q209" s="8">
        <v>420.11</v>
      </c>
      <c r="R209" s="9">
        <f t="shared" si="19"/>
        <v>133.16999999999996</v>
      </c>
    </row>
    <row r="210" spans="2:18" ht="33.75">
      <c r="B210" s="4">
        <v>202</v>
      </c>
      <c r="C210" s="4" t="s">
        <v>4</v>
      </c>
      <c r="D210" s="49" t="s">
        <v>45</v>
      </c>
      <c r="E210" s="49" t="s">
        <v>1212</v>
      </c>
      <c r="F210" s="49" t="s">
        <v>53</v>
      </c>
      <c r="G210" s="49" t="s">
        <v>146</v>
      </c>
      <c r="H210" s="49" t="s">
        <v>62</v>
      </c>
      <c r="I210" s="49" t="s">
        <v>52</v>
      </c>
      <c r="J210" s="49" t="s">
        <v>1213</v>
      </c>
      <c r="K210" s="5" t="s">
        <v>1069</v>
      </c>
      <c r="L210" s="6" t="s">
        <v>1214</v>
      </c>
      <c r="M210" s="5">
        <v>42947</v>
      </c>
      <c r="N210" s="7" t="s">
        <v>11</v>
      </c>
      <c r="O210" s="6" t="s">
        <v>8</v>
      </c>
      <c r="P210" s="8">
        <v>3956.74</v>
      </c>
      <c r="Q210" s="8">
        <v>3327.04</v>
      </c>
      <c r="R210" s="9">
        <f t="shared" si="19"/>
        <v>629.69999999999982</v>
      </c>
    </row>
    <row r="211" spans="2:18" ht="33.75">
      <c r="B211" s="4">
        <v>203</v>
      </c>
      <c r="C211" s="4" t="s">
        <v>3</v>
      </c>
      <c r="D211" s="49" t="s">
        <v>45</v>
      </c>
      <c r="E211" s="49" t="s">
        <v>1215</v>
      </c>
      <c r="F211" s="49" t="s">
        <v>78</v>
      </c>
      <c r="G211" s="49" t="s">
        <v>894</v>
      </c>
      <c r="H211" s="49" t="s">
        <v>79</v>
      </c>
      <c r="I211" s="49" t="s">
        <v>826</v>
      </c>
      <c r="J211" s="49" t="s">
        <v>1142</v>
      </c>
      <c r="K211" s="5" t="s">
        <v>5</v>
      </c>
      <c r="L211" s="79" t="s">
        <v>1216</v>
      </c>
      <c r="M211" s="5">
        <v>42949</v>
      </c>
      <c r="N211" s="7" t="s">
        <v>1144</v>
      </c>
      <c r="O211" s="16" t="s">
        <v>1145</v>
      </c>
      <c r="P211" s="8">
        <f>22.5+75</f>
        <v>97.5</v>
      </c>
      <c r="Q211" s="8">
        <v>97.5</v>
      </c>
      <c r="R211" s="9">
        <f t="shared" si="19"/>
        <v>0</v>
      </c>
    </row>
    <row r="212" spans="2:18" ht="22.5">
      <c r="B212" s="4">
        <v>204</v>
      </c>
      <c r="C212" s="4" t="s">
        <v>4</v>
      </c>
      <c r="D212" s="49" t="s">
        <v>45</v>
      </c>
      <c r="E212" s="47" t="s">
        <v>1217</v>
      </c>
      <c r="F212" s="49" t="s">
        <v>53</v>
      </c>
      <c r="G212" s="12" t="s">
        <v>814</v>
      </c>
      <c r="H212" s="49" t="s">
        <v>62</v>
      </c>
      <c r="I212" s="49" t="s">
        <v>126</v>
      </c>
      <c r="J212" s="49" t="s">
        <v>475</v>
      </c>
      <c r="K212" s="5" t="s">
        <v>5</v>
      </c>
      <c r="L212" s="6" t="s">
        <v>1218</v>
      </c>
      <c r="M212" s="5">
        <v>42949</v>
      </c>
      <c r="N212" s="7" t="s">
        <v>875</v>
      </c>
      <c r="O212" s="6" t="s">
        <v>876</v>
      </c>
      <c r="P212" s="8">
        <v>269.60000000000002</v>
      </c>
      <c r="Q212" s="8">
        <v>269.60000000000002</v>
      </c>
      <c r="R212" s="9">
        <f t="shared" si="19"/>
        <v>0</v>
      </c>
    </row>
    <row r="213" spans="2:18" ht="33.75">
      <c r="B213" s="4">
        <v>205</v>
      </c>
      <c r="C213" s="4" t="s">
        <v>3</v>
      </c>
      <c r="D213" s="49" t="s">
        <v>45</v>
      </c>
      <c r="E213" s="47" t="s">
        <v>1219</v>
      </c>
      <c r="F213" s="49" t="s">
        <v>53</v>
      </c>
      <c r="G213" s="12" t="s">
        <v>73</v>
      </c>
      <c r="H213" s="49" t="s">
        <v>62</v>
      </c>
      <c r="I213" s="49" t="s">
        <v>75</v>
      </c>
      <c r="J213" s="49" t="s">
        <v>1220</v>
      </c>
      <c r="K213" s="5" t="s">
        <v>5</v>
      </c>
      <c r="L213" s="6" t="s">
        <v>1221</v>
      </c>
      <c r="M213" s="5">
        <v>42950</v>
      </c>
      <c r="N213" s="7" t="s">
        <v>19</v>
      </c>
      <c r="O213" s="6" t="s">
        <v>18</v>
      </c>
      <c r="P213" s="8">
        <v>1271.0999999999999</v>
      </c>
      <c r="Q213" s="8">
        <v>1248.8</v>
      </c>
      <c r="R213" s="9">
        <f t="shared" si="19"/>
        <v>22.299999999999955</v>
      </c>
    </row>
    <row r="214" spans="2:18" ht="22.5">
      <c r="B214" s="4">
        <v>206</v>
      </c>
      <c r="C214" s="4" t="s">
        <v>4</v>
      </c>
      <c r="D214" s="49" t="s">
        <v>45</v>
      </c>
      <c r="E214" s="47" t="s">
        <v>1217</v>
      </c>
      <c r="F214" s="49" t="s">
        <v>53</v>
      </c>
      <c r="G214" s="12" t="s">
        <v>814</v>
      </c>
      <c r="H214" s="49" t="s">
        <v>62</v>
      </c>
      <c r="I214" s="49" t="s">
        <v>126</v>
      </c>
      <c r="J214" s="49" t="s">
        <v>475</v>
      </c>
      <c r="K214" s="5" t="s">
        <v>693</v>
      </c>
      <c r="L214" s="6" t="s">
        <v>1222</v>
      </c>
      <c r="M214" s="5">
        <v>42950</v>
      </c>
      <c r="N214" s="7" t="s">
        <v>1223</v>
      </c>
      <c r="O214" s="6" t="s">
        <v>1224</v>
      </c>
      <c r="P214" s="8">
        <v>66</v>
      </c>
      <c r="Q214" s="8">
        <v>66</v>
      </c>
      <c r="R214" s="9">
        <f t="shared" si="19"/>
        <v>0</v>
      </c>
    </row>
    <row r="215" spans="2:18" ht="22.5">
      <c r="B215" s="4">
        <v>207</v>
      </c>
      <c r="C215" s="4" t="s">
        <v>3</v>
      </c>
      <c r="D215" s="49" t="s">
        <v>45</v>
      </c>
      <c r="E215" s="49" t="s">
        <v>1225</v>
      </c>
      <c r="F215" s="49">
        <v>211</v>
      </c>
      <c r="G215" s="49" t="s">
        <v>98</v>
      </c>
      <c r="H215" s="49" t="s">
        <v>99</v>
      </c>
      <c r="I215" s="49" t="s">
        <v>69</v>
      </c>
      <c r="J215" s="49" t="s">
        <v>1226</v>
      </c>
      <c r="K215" s="5" t="s">
        <v>5</v>
      </c>
      <c r="L215" s="6" t="s">
        <v>1227</v>
      </c>
      <c r="M215" s="5">
        <v>42951</v>
      </c>
      <c r="N215" s="7" t="s">
        <v>37</v>
      </c>
      <c r="O215" s="6" t="s">
        <v>36</v>
      </c>
      <c r="P215" s="8">
        <v>2024.4</v>
      </c>
      <c r="Q215" s="8">
        <v>1605.06</v>
      </c>
      <c r="R215" s="9">
        <f t="shared" si="19"/>
        <v>419.34000000000015</v>
      </c>
    </row>
    <row r="216" spans="2:18" ht="33.75">
      <c r="B216" s="4">
        <v>208</v>
      </c>
      <c r="C216" s="4" t="s">
        <v>3</v>
      </c>
      <c r="D216" s="49" t="s">
        <v>45</v>
      </c>
      <c r="E216" s="49" t="s">
        <v>1225</v>
      </c>
      <c r="F216" s="49" t="s">
        <v>58</v>
      </c>
      <c r="G216" s="49" t="s">
        <v>98</v>
      </c>
      <c r="H216" s="49" t="s">
        <v>99</v>
      </c>
      <c r="I216" s="49" t="s">
        <v>69</v>
      </c>
      <c r="J216" s="49" t="s">
        <v>1228</v>
      </c>
      <c r="K216" s="5" t="s">
        <v>5</v>
      </c>
      <c r="L216" s="6" t="s">
        <v>1229</v>
      </c>
      <c r="M216" s="5">
        <v>42951</v>
      </c>
      <c r="N216" s="7" t="s">
        <v>32</v>
      </c>
      <c r="O216" s="6" t="s">
        <v>31</v>
      </c>
      <c r="P216" s="8">
        <v>2834.16</v>
      </c>
      <c r="Q216" s="8">
        <v>2736.99</v>
      </c>
      <c r="R216" s="9">
        <f t="shared" si="19"/>
        <v>97.170000000000073</v>
      </c>
    </row>
    <row r="217" spans="2:18" ht="45">
      <c r="B217" s="4">
        <v>209</v>
      </c>
      <c r="C217" s="4" t="s">
        <v>3</v>
      </c>
      <c r="D217" s="49" t="s">
        <v>45</v>
      </c>
      <c r="E217" s="47" t="s">
        <v>1230</v>
      </c>
      <c r="F217" s="49">
        <v>211</v>
      </c>
      <c r="G217" s="49" t="s">
        <v>98</v>
      </c>
      <c r="H217" s="49" t="s">
        <v>109</v>
      </c>
      <c r="I217" s="49" t="s">
        <v>104</v>
      </c>
      <c r="J217" s="49" t="s">
        <v>112</v>
      </c>
      <c r="K217" s="5" t="s">
        <v>5</v>
      </c>
      <c r="L217" s="6" t="s">
        <v>1231</v>
      </c>
      <c r="M217" s="5">
        <v>42951</v>
      </c>
      <c r="N217" s="7" t="s">
        <v>10</v>
      </c>
      <c r="O217" s="6" t="s">
        <v>9</v>
      </c>
      <c r="P217" s="8">
        <v>2777.42</v>
      </c>
      <c r="Q217" s="8">
        <v>2070.4699999999998</v>
      </c>
      <c r="R217" s="9">
        <f t="shared" si="19"/>
        <v>706.95000000000027</v>
      </c>
    </row>
    <row r="218" spans="2:18" ht="33.75">
      <c r="B218" s="4">
        <v>210</v>
      </c>
      <c r="C218" s="4" t="s">
        <v>4</v>
      </c>
      <c r="D218" s="49" t="s">
        <v>45</v>
      </c>
      <c r="E218" s="47" t="s">
        <v>1232</v>
      </c>
      <c r="F218" s="49">
        <v>211</v>
      </c>
      <c r="G218" s="49" t="s">
        <v>1233</v>
      </c>
      <c r="H218" s="49" t="s">
        <v>68</v>
      </c>
      <c r="I218" s="49" t="s">
        <v>921</v>
      </c>
      <c r="J218" s="49" t="s">
        <v>1234</v>
      </c>
      <c r="K218" s="5" t="s">
        <v>5</v>
      </c>
      <c r="L218" s="6" t="s">
        <v>1235</v>
      </c>
      <c r="M218" s="5">
        <v>42951</v>
      </c>
      <c r="N218" s="7" t="s">
        <v>923</v>
      </c>
      <c r="O218" s="6" t="s">
        <v>924</v>
      </c>
      <c r="P218" s="8">
        <f>2508.8+302.4</f>
        <v>2811.2000000000003</v>
      </c>
      <c r="Q218" s="8">
        <v>2889.6</v>
      </c>
      <c r="R218" s="9">
        <f t="shared" si="19"/>
        <v>-78.399999999999636</v>
      </c>
    </row>
    <row r="219" spans="2:18">
      <c r="B219" s="4">
        <v>211</v>
      </c>
      <c r="C219" s="4" t="s">
        <v>4</v>
      </c>
      <c r="D219" s="49" t="s">
        <v>45</v>
      </c>
      <c r="E219" s="47" t="s">
        <v>91</v>
      </c>
      <c r="F219" s="49" t="s">
        <v>796</v>
      </c>
      <c r="G219" s="49" t="s">
        <v>997</v>
      </c>
      <c r="H219" s="49" t="s">
        <v>798</v>
      </c>
      <c r="I219" s="49" t="s">
        <v>1236</v>
      </c>
      <c r="J219" s="49" t="s">
        <v>119</v>
      </c>
      <c r="K219" s="5" t="s">
        <v>1237</v>
      </c>
      <c r="L219" s="6" t="s">
        <v>1238</v>
      </c>
      <c r="M219" s="5">
        <v>42951</v>
      </c>
      <c r="N219" s="7" t="s">
        <v>1239</v>
      </c>
      <c r="O219" s="6" t="s">
        <v>1240</v>
      </c>
      <c r="P219" s="8">
        <v>5620.2</v>
      </c>
      <c r="Q219" s="8">
        <v>5383.56</v>
      </c>
      <c r="R219" s="9">
        <f t="shared" si="19"/>
        <v>236.63999999999942</v>
      </c>
    </row>
    <row r="220" spans="2:18" ht="22.5">
      <c r="B220" s="4">
        <v>212</v>
      </c>
      <c r="C220" s="4" t="s">
        <v>4</v>
      </c>
      <c r="D220" s="49" t="s">
        <v>45</v>
      </c>
      <c r="E220" s="49" t="s">
        <v>1241</v>
      </c>
      <c r="F220" s="49" t="s">
        <v>72</v>
      </c>
      <c r="G220" s="49" t="s">
        <v>89</v>
      </c>
      <c r="H220" s="49" t="s">
        <v>74</v>
      </c>
      <c r="I220" s="49" t="s">
        <v>1242</v>
      </c>
      <c r="J220" s="49" t="s">
        <v>1243</v>
      </c>
      <c r="K220" s="5" t="s">
        <v>5</v>
      </c>
      <c r="L220" s="79" t="s">
        <v>1244</v>
      </c>
      <c r="M220" s="5">
        <v>42951</v>
      </c>
      <c r="N220" s="7" t="s">
        <v>223</v>
      </c>
      <c r="O220" s="16" t="s">
        <v>224</v>
      </c>
      <c r="P220" s="8">
        <v>291.2</v>
      </c>
      <c r="Q220" s="8">
        <v>279.04000000000002</v>
      </c>
      <c r="R220" s="9">
        <f t="shared" si="19"/>
        <v>12.159999999999968</v>
      </c>
    </row>
    <row r="221" spans="2:18" ht="33.75">
      <c r="B221" s="4">
        <v>213</v>
      </c>
      <c r="C221" s="4" t="s">
        <v>4</v>
      </c>
      <c r="D221" s="49" t="s">
        <v>45</v>
      </c>
      <c r="E221" s="47" t="s">
        <v>1002</v>
      </c>
      <c r="F221" s="49">
        <v>211</v>
      </c>
      <c r="G221" s="49" t="s">
        <v>98</v>
      </c>
      <c r="H221" s="49" t="s">
        <v>100</v>
      </c>
      <c r="I221" s="49" t="s">
        <v>101</v>
      </c>
      <c r="J221" s="49" t="s">
        <v>102</v>
      </c>
      <c r="K221" s="5" t="s">
        <v>5</v>
      </c>
      <c r="L221" s="6" t="s">
        <v>1245</v>
      </c>
      <c r="M221" s="5">
        <v>42951</v>
      </c>
      <c r="N221" s="7" t="s">
        <v>34</v>
      </c>
      <c r="O221" s="6" t="s">
        <v>33</v>
      </c>
      <c r="P221" s="112">
        <v>1552</v>
      </c>
      <c r="Q221" s="8">
        <v>228.3</v>
      </c>
      <c r="R221" s="9">
        <f t="shared" si="19"/>
        <v>1323.7</v>
      </c>
    </row>
    <row r="222" spans="2:18" ht="33.75">
      <c r="B222" s="4">
        <v>214</v>
      </c>
      <c r="C222" s="4" t="s">
        <v>4</v>
      </c>
      <c r="D222" s="49" t="s">
        <v>45</v>
      </c>
      <c r="E222" s="47" t="s">
        <v>1002</v>
      </c>
      <c r="F222" s="49">
        <v>211</v>
      </c>
      <c r="G222" s="49" t="s">
        <v>98</v>
      </c>
      <c r="H222" s="49" t="s">
        <v>100</v>
      </c>
      <c r="I222" s="49" t="s">
        <v>101</v>
      </c>
      <c r="J222" s="49" t="s">
        <v>102</v>
      </c>
      <c r="K222" s="5" t="s">
        <v>5</v>
      </c>
      <c r="L222" s="6" t="s">
        <v>1246</v>
      </c>
      <c r="M222" s="5">
        <v>42951</v>
      </c>
      <c r="N222" s="7" t="s">
        <v>34</v>
      </c>
      <c r="O222" s="6" t="s">
        <v>33</v>
      </c>
      <c r="P222" s="113"/>
      <c r="Q222" s="8">
        <v>393.95</v>
      </c>
      <c r="R222" s="9">
        <f t="shared" si="19"/>
        <v>-393.95</v>
      </c>
    </row>
    <row r="223" spans="2:18" ht="33.75">
      <c r="B223" s="4">
        <v>215</v>
      </c>
      <c r="C223" s="4" t="s">
        <v>4</v>
      </c>
      <c r="D223" s="49" t="s">
        <v>45</v>
      </c>
      <c r="E223" s="47" t="s">
        <v>1002</v>
      </c>
      <c r="F223" s="49">
        <v>211</v>
      </c>
      <c r="G223" s="49" t="s">
        <v>98</v>
      </c>
      <c r="H223" s="49" t="s">
        <v>100</v>
      </c>
      <c r="I223" s="49" t="s">
        <v>101</v>
      </c>
      <c r="J223" s="49" t="s">
        <v>102</v>
      </c>
      <c r="K223" s="5" t="s">
        <v>5</v>
      </c>
      <c r="L223" s="6" t="s">
        <v>1247</v>
      </c>
      <c r="M223" s="5">
        <v>42951</v>
      </c>
      <c r="N223" s="7" t="s">
        <v>34</v>
      </c>
      <c r="O223" s="6" t="s">
        <v>33</v>
      </c>
      <c r="P223" s="113"/>
      <c r="Q223" s="8">
        <v>224.4</v>
      </c>
      <c r="R223" s="9">
        <f t="shared" si="19"/>
        <v>-224.4</v>
      </c>
    </row>
    <row r="224" spans="2:18" ht="33.75">
      <c r="B224" s="4">
        <v>216</v>
      </c>
      <c r="C224" s="4" t="s">
        <v>4</v>
      </c>
      <c r="D224" s="49" t="s">
        <v>45</v>
      </c>
      <c r="E224" s="47" t="s">
        <v>1002</v>
      </c>
      <c r="F224" s="49">
        <v>211</v>
      </c>
      <c r="G224" s="49" t="s">
        <v>98</v>
      </c>
      <c r="H224" s="49" t="s">
        <v>100</v>
      </c>
      <c r="I224" s="49" t="s">
        <v>101</v>
      </c>
      <c r="J224" s="49" t="s">
        <v>102</v>
      </c>
      <c r="K224" s="5" t="s">
        <v>5</v>
      </c>
      <c r="L224" s="6" t="s">
        <v>1248</v>
      </c>
      <c r="M224" s="5">
        <v>42951</v>
      </c>
      <c r="N224" s="7" t="s">
        <v>34</v>
      </c>
      <c r="O224" s="6" t="s">
        <v>33</v>
      </c>
      <c r="P224" s="113"/>
      <c r="Q224" s="8">
        <v>217.85</v>
      </c>
      <c r="R224" s="9">
        <f t="shared" si="19"/>
        <v>-217.85</v>
      </c>
    </row>
    <row r="225" spans="2:18" ht="33.75">
      <c r="B225" s="4">
        <v>217</v>
      </c>
      <c r="C225" s="4" t="s">
        <v>4</v>
      </c>
      <c r="D225" s="49" t="s">
        <v>45</v>
      </c>
      <c r="E225" s="47" t="s">
        <v>1002</v>
      </c>
      <c r="F225" s="49">
        <v>211</v>
      </c>
      <c r="G225" s="49" t="s">
        <v>98</v>
      </c>
      <c r="H225" s="49" t="s">
        <v>100</v>
      </c>
      <c r="I225" s="49" t="s">
        <v>101</v>
      </c>
      <c r="J225" s="49" t="s">
        <v>102</v>
      </c>
      <c r="K225" s="5" t="s">
        <v>5</v>
      </c>
      <c r="L225" s="6" t="s">
        <v>1249</v>
      </c>
      <c r="M225" s="5">
        <v>42951</v>
      </c>
      <c r="N225" s="7" t="s">
        <v>34</v>
      </c>
      <c r="O225" s="6" t="s">
        <v>33</v>
      </c>
      <c r="P225" s="113"/>
      <c r="Q225" s="8">
        <v>154.30000000000001</v>
      </c>
      <c r="R225" s="9">
        <f t="shared" si="19"/>
        <v>-154.30000000000001</v>
      </c>
    </row>
    <row r="226" spans="2:18" ht="33.75">
      <c r="B226" s="4">
        <v>218</v>
      </c>
      <c r="C226" s="4" t="s">
        <v>4</v>
      </c>
      <c r="D226" s="49" t="s">
        <v>45</v>
      </c>
      <c r="E226" s="47" t="s">
        <v>1002</v>
      </c>
      <c r="F226" s="49">
        <v>211</v>
      </c>
      <c r="G226" s="49" t="s">
        <v>98</v>
      </c>
      <c r="H226" s="49" t="s">
        <v>100</v>
      </c>
      <c r="I226" s="49" t="s">
        <v>101</v>
      </c>
      <c r="J226" s="49" t="s">
        <v>102</v>
      </c>
      <c r="K226" s="5" t="s">
        <v>5</v>
      </c>
      <c r="L226" s="6" t="s">
        <v>1250</v>
      </c>
      <c r="M226" s="5">
        <v>42951</v>
      </c>
      <c r="N226" s="7" t="s">
        <v>34</v>
      </c>
      <c r="O226" s="6" t="s">
        <v>17</v>
      </c>
      <c r="P226" s="113"/>
      <c r="Q226" s="8">
        <v>310.8</v>
      </c>
      <c r="R226" s="9">
        <f t="shared" si="19"/>
        <v>-310.8</v>
      </c>
    </row>
    <row r="227" spans="2:18" ht="33.75">
      <c r="B227" s="4">
        <v>219</v>
      </c>
      <c r="C227" s="4" t="s">
        <v>4</v>
      </c>
      <c r="D227" s="49" t="s">
        <v>45</v>
      </c>
      <c r="E227" s="47" t="s">
        <v>1002</v>
      </c>
      <c r="F227" s="49">
        <v>211</v>
      </c>
      <c r="G227" s="49" t="s">
        <v>98</v>
      </c>
      <c r="H227" s="49" t="s">
        <v>100</v>
      </c>
      <c r="I227" s="49" t="s">
        <v>101</v>
      </c>
      <c r="J227" s="49" t="s">
        <v>102</v>
      </c>
      <c r="K227" s="5" t="s">
        <v>5</v>
      </c>
      <c r="L227" s="6" t="s">
        <v>1251</v>
      </c>
      <c r="M227" s="5">
        <v>42951</v>
      </c>
      <c r="N227" s="7" t="s">
        <v>34</v>
      </c>
      <c r="O227" s="6" t="s">
        <v>17</v>
      </c>
      <c r="P227" s="114"/>
      <c r="Q227" s="8">
        <v>22.4</v>
      </c>
      <c r="R227" s="9">
        <f t="shared" si="19"/>
        <v>-22.4</v>
      </c>
    </row>
    <row r="228" spans="2:18" ht="22.5">
      <c r="B228" s="4">
        <v>220</v>
      </c>
      <c r="C228" s="4" t="s">
        <v>4</v>
      </c>
      <c r="D228" s="49" t="s">
        <v>45</v>
      </c>
      <c r="E228" s="47" t="s">
        <v>988</v>
      </c>
      <c r="F228" s="49" t="s">
        <v>53</v>
      </c>
      <c r="G228" s="49" t="s">
        <v>1252</v>
      </c>
      <c r="H228" s="49" t="s">
        <v>1253</v>
      </c>
      <c r="I228" s="49" t="s">
        <v>1254</v>
      </c>
      <c r="J228" s="49" t="s">
        <v>475</v>
      </c>
      <c r="K228" s="5" t="s">
        <v>6</v>
      </c>
      <c r="L228" s="6" t="s">
        <v>1255</v>
      </c>
      <c r="M228" s="5">
        <v>42954</v>
      </c>
      <c r="N228" s="7" t="s">
        <v>1256</v>
      </c>
      <c r="O228" s="6" t="s">
        <v>1257</v>
      </c>
      <c r="P228" s="8">
        <v>3000</v>
      </c>
      <c r="Q228" s="8">
        <v>3000</v>
      </c>
      <c r="R228" s="9">
        <f>+P228-Q228</f>
        <v>0</v>
      </c>
    </row>
    <row r="229" spans="2:18" ht="45">
      <c r="B229" s="4">
        <v>221</v>
      </c>
      <c r="C229" s="4" t="s">
        <v>3</v>
      </c>
      <c r="D229" s="49" t="s">
        <v>45</v>
      </c>
      <c r="E229" s="47" t="s">
        <v>867</v>
      </c>
      <c r="F229" s="49" t="s">
        <v>796</v>
      </c>
      <c r="G229" s="49" t="s">
        <v>92</v>
      </c>
      <c r="H229" s="49" t="s">
        <v>798</v>
      </c>
      <c r="I229" s="49" t="s">
        <v>1258</v>
      </c>
      <c r="J229" s="88" t="s">
        <v>1259</v>
      </c>
      <c r="K229" s="5" t="s">
        <v>5</v>
      </c>
      <c r="L229" s="6" t="s">
        <v>1260</v>
      </c>
      <c r="M229" s="5">
        <v>42955</v>
      </c>
      <c r="N229" s="7" t="s">
        <v>1261</v>
      </c>
      <c r="O229" s="6" t="s">
        <v>1262</v>
      </c>
      <c r="P229" s="8">
        <v>200</v>
      </c>
      <c r="Q229" s="8">
        <v>180</v>
      </c>
      <c r="R229" s="9">
        <f>+P229-Q229</f>
        <v>20</v>
      </c>
    </row>
    <row r="230" spans="2:18" ht="22.5">
      <c r="B230" s="4">
        <v>222</v>
      </c>
      <c r="C230" s="4" t="s">
        <v>4</v>
      </c>
      <c r="D230" s="49" t="s">
        <v>45</v>
      </c>
      <c r="E230" s="47" t="s">
        <v>867</v>
      </c>
      <c r="F230" s="49" t="s">
        <v>72</v>
      </c>
      <c r="G230" s="49" t="s">
        <v>81</v>
      </c>
      <c r="H230" s="49" t="s">
        <v>74</v>
      </c>
      <c r="I230" s="49" t="s">
        <v>82</v>
      </c>
      <c r="J230" s="49" t="s">
        <v>83</v>
      </c>
      <c r="K230" s="5" t="s">
        <v>5</v>
      </c>
      <c r="L230" s="6" t="s">
        <v>1263</v>
      </c>
      <c r="M230" s="5">
        <v>42957</v>
      </c>
      <c r="N230" s="7" t="s">
        <v>22</v>
      </c>
      <c r="O230" s="6" t="s">
        <v>21</v>
      </c>
      <c r="P230" s="77">
        <v>533.12</v>
      </c>
      <c r="Q230" s="77">
        <v>533.12</v>
      </c>
      <c r="R230" s="78">
        <f t="shared" ref="R230:R234" si="20">+P230-Q230</f>
        <v>0</v>
      </c>
    </row>
    <row r="231" spans="2:18" ht="22.5">
      <c r="B231" s="4">
        <v>223</v>
      </c>
      <c r="C231" s="4" t="s">
        <v>4</v>
      </c>
      <c r="D231" s="49" t="s">
        <v>45</v>
      </c>
      <c r="E231" s="47" t="s">
        <v>56</v>
      </c>
      <c r="F231" s="49" t="s">
        <v>77</v>
      </c>
      <c r="G231" s="49" t="s">
        <v>90</v>
      </c>
      <c r="H231" s="49" t="s">
        <v>129</v>
      </c>
      <c r="I231" s="49" t="s">
        <v>1264</v>
      </c>
      <c r="J231" s="49" t="s">
        <v>166</v>
      </c>
      <c r="K231" s="5" t="s">
        <v>5</v>
      </c>
      <c r="L231" s="6" t="s">
        <v>1265</v>
      </c>
      <c r="M231" s="5">
        <v>42961</v>
      </c>
      <c r="N231" s="7" t="s">
        <v>185</v>
      </c>
      <c r="O231" s="6" t="s">
        <v>186</v>
      </c>
      <c r="P231" s="8">
        <v>224</v>
      </c>
      <c r="Q231" s="8">
        <v>224</v>
      </c>
      <c r="R231" s="9">
        <f t="shared" si="20"/>
        <v>0</v>
      </c>
    </row>
    <row r="232" spans="2:18" ht="45">
      <c r="B232" s="4">
        <v>224</v>
      </c>
      <c r="C232" s="4" t="s">
        <v>3</v>
      </c>
      <c r="D232" s="49" t="s">
        <v>45</v>
      </c>
      <c r="E232" s="49" t="s">
        <v>1266</v>
      </c>
      <c r="F232" s="49" t="s">
        <v>58</v>
      </c>
      <c r="G232" s="49" t="s">
        <v>98</v>
      </c>
      <c r="H232" s="49" t="s">
        <v>99</v>
      </c>
      <c r="I232" s="49" t="s">
        <v>763</v>
      </c>
      <c r="J232" s="49" t="s">
        <v>1267</v>
      </c>
      <c r="K232" s="5" t="s">
        <v>5</v>
      </c>
      <c r="L232" s="6" t="s">
        <v>1268</v>
      </c>
      <c r="M232" s="5">
        <v>42961</v>
      </c>
      <c r="N232" s="7" t="s">
        <v>766</v>
      </c>
      <c r="O232" s="6" t="s">
        <v>767</v>
      </c>
      <c r="P232" s="8">
        <v>2239.98</v>
      </c>
      <c r="Q232" s="8">
        <v>2239.98</v>
      </c>
      <c r="R232" s="9">
        <f t="shared" si="20"/>
        <v>0</v>
      </c>
    </row>
    <row r="233" spans="2:18" ht="67.5">
      <c r="B233" s="4">
        <v>225</v>
      </c>
      <c r="C233" s="4" t="s">
        <v>3</v>
      </c>
      <c r="D233" s="49" t="s">
        <v>45</v>
      </c>
      <c r="E233" s="49" t="s">
        <v>1266</v>
      </c>
      <c r="F233" s="49" t="s">
        <v>58</v>
      </c>
      <c r="G233" s="49" t="s">
        <v>98</v>
      </c>
      <c r="H233" s="49" t="s">
        <v>99</v>
      </c>
      <c r="I233" s="49" t="s">
        <v>763</v>
      </c>
      <c r="J233" s="49" t="s">
        <v>1269</v>
      </c>
      <c r="K233" s="5" t="s">
        <v>5</v>
      </c>
      <c r="L233" s="6" t="s">
        <v>896</v>
      </c>
      <c r="M233" s="5">
        <v>42961</v>
      </c>
      <c r="N233" s="7" t="s">
        <v>770</v>
      </c>
      <c r="O233" s="6" t="s">
        <v>771</v>
      </c>
      <c r="P233" s="8">
        <v>1120</v>
      </c>
      <c r="Q233" s="8">
        <v>1119.99</v>
      </c>
      <c r="R233" s="9">
        <f t="shared" si="20"/>
        <v>9.9999999999909051E-3</v>
      </c>
    </row>
    <row r="234" spans="2:18" ht="22.5">
      <c r="B234" s="4">
        <v>226</v>
      </c>
      <c r="C234" s="4" t="s">
        <v>4</v>
      </c>
      <c r="D234" s="49" t="s">
        <v>45</v>
      </c>
      <c r="E234" s="47" t="s">
        <v>1270</v>
      </c>
      <c r="F234" s="49" t="s">
        <v>53</v>
      </c>
      <c r="G234" s="49" t="s">
        <v>814</v>
      </c>
      <c r="H234" s="49" t="s">
        <v>62</v>
      </c>
      <c r="I234" s="49" t="s">
        <v>126</v>
      </c>
      <c r="J234" s="49" t="s">
        <v>815</v>
      </c>
      <c r="K234" s="5" t="s">
        <v>816</v>
      </c>
      <c r="L234" s="6" t="s">
        <v>1271</v>
      </c>
      <c r="M234" s="5">
        <v>42964</v>
      </c>
      <c r="N234" s="7" t="s">
        <v>818</v>
      </c>
      <c r="O234" s="6" t="s">
        <v>819</v>
      </c>
      <c r="P234" s="77">
        <v>980</v>
      </c>
      <c r="Q234" s="77">
        <v>955.54</v>
      </c>
      <c r="R234" s="78">
        <f t="shared" si="20"/>
        <v>24.460000000000036</v>
      </c>
    </row>
    <row r="235" spans="2:18" ht="22.5">
      <c r="B235" s="4">
        <v>227</v>
      </c>
      <c r="C235" s="4" t="s">
        <v>4</v>
      </c>
      <c r="D235" s="49" t="s">
        <v>45</v>
      </c>
      <c r="E235" s="47" t="s">
        <v>1272</v>
      </c>
      <c r="F235" s="49" t="s">
        <v>58</v>
      </c>
      <c r="G235" s="12" t="s">
        <v>98</v>
      </c>
      <c r="H235" s="49" t="s">
        <v>99</v>
      </c>
      <c r="I235" s="49" t="s">
        <v>1061</v>
      </c>
      <c r="J235" s="49" t="s">
        <v>1062</v>
      </c>
      <c r="K235" s="5" t="s">
        <v>1063</v>
      </c>
      <c r="L235" s="6" t="s">
        <v>1273</v>
      </c>
      <c r="M235" s="5">
        <v>42965</v>
      </c>
      <c r="N235" s="7" t="s">
        <v>1065</v>
      </c>
      <c r="O235" s="6" t="s">
        <v>1066</v>
      </c>
      <c r="P235" s="8">
        <v>1693.22</v>
      </c>
      <c r="Q235" s="8">
        <v>1692.87</v>
      </c>
      <c r="R235" s="9">
        <f>+P235-Q235</f>
        <v>0.35000000000013642</v>
      </c>
    </row>
    <row r="236" spans="2:18" ht="63">
      <c r="B236" s="4">
        <v>228</v>
      </c>
      <c r="C236" s="4" t="s">
        <v>3</v>
      </c>
      <c r="D236" s="49" t="s">
        <v>45</v>
      </c>
      <c r="E236" s="47" t="s">
        <v>867</v>
      </c>
      <c r="F236" s="49" t="s">
        <v>796</v>
      </c>
      <c r="G236" s="49" t="s">
        <v>92</v>
      </c>
      <c r="H236" s="49" t="s">
        <v>798</v>
      </c>
      <c r="I236" s="49" t="s">
        <v>93</v>
      </c>
      <c r="J236" s="88" t="s">
        <v>1274</v>
      </c>
      <c r="K236" s="5" t="s">
        <v>5</v>
      </c>
      <c r="L236" s="6" t="s">
        <v>1275</v>
      </c>
      <c r="M236" s="5">
        <v>42968</v>
      </c>
      <c r="N236" s="7" t="s">
        <v>1276</v>
      </c>
      <c r="O236" s="6" t="s">
        <v>1277</v>
      </c>
      <c r="P236" s="8">
        <v>250</v>
      </c>
      <c r="Q236" s="8">
        <v>250</v>
      </c>
      <c r="R236" s="9">
        <f>+P236-Q236</f>
        <v>0</v>
      </c>
    </row>
    <row r="237" spans="2:18" ht="56.25">
      <c r="B237" s="4">
        <v>229</v>
      </c>
      <c r="C237" s="4" t="s">
        <v>3</v>
      </c>
      <c r="D237" s="49" t="s">
        <v>45</v>
      </c>
      <c r="E237" s="47" t="s">
        <v>1278</v>
      </c>
      <c r="F237" s="49" t="s">
        <v>58</v>
      </c>
      <c r="G237" s="49" t="s">
        <v>127</v>
      </c>
      <c r="H237" s="49" t="s">
        <v>68</v>
      </c>
      <c r="I237" s="49" t="s">
        <v>1077</v>
      </c>
      <c r="J237" s="49" t="s">
        <v>1279</v>
      </c>
      <c r="K237" s="5" t="s">
        <v>5</v>
      </c>
      <c r="L237" s="6" t="s">
        <v>1280</v>
      </c>
      <c r="M237" s="5">
        <v>42968</v>
      </c>
      <c r="N237" s="7" t="s">
        <v>1080</v>
      </c>
      <c r="O237" s="6" t="s">
        <v>1081</v>
      </c>
      <c r="P237" s="8">
        <v>1075.2</v>
      </c>
      <c r="Q237" s="8">
        <v>1075.2</v>
      </c>
      <c r="R237" s="9">
        <f t="shared" ref="R237:R252" si="21">+P237-Q237</f>
        <v>0</v>
      </c>
    </row>
    <row r="238" spans="2:18" ht="22.5">
      <c r="B238" s="4">
        <v>230</v>
      </c>
      <c r="C238" s="4" t="s">
        <v>4</v>
      </c>
      <c r="D238" s="49" t="s">
        <v>45</v>
      </c>
      <c r="E238" s="49" t="s">
        <v>1072</v>
      </c>
      <c r="F238" s="49" t="s">
        <v>72</v>
      </c>
      <c r="G238" s="49" t="s">
        <v>89</v>
      </c>
      <c r="H238" s="49" t="s">
        <v>74</v>
      </c>
      <c r="I238" s="49" t="s">
        <v>1156</v>
      </c>
      <c r="J238" s="49" t="s">
        <v>1281</v>
      </c>
      <c r="K238" s="5" t="s">
        <v>5</v>
      </c>
      <c r="L238" s="6" t="s">
        <v>1282</v>
      </c>
      <c r="M238" s="5">
        <v>42968</v>
      </c>
      <c r="N238" s="7" t="s">
        <v>854</v>
      </c>
      <c r="O238" s="6" t="s">
        <v>16</v>
      </c>
      <c r="P238" s="8">
        <v>979.66</v>
      </c>
      <c r="Q238" s="8">
        <v>784.45</v>
      </c>
      <c r="R238" s="9">
        <f t="shared" si="21"/>
        <v>195.20999999999992</v>
      </c>
    </row>
    <row r="239" spans="2:18" ht="22.5">
      <c r="B239" s="4">
        <v>231</v>
      </c>
      <c r="C239" s="4" t="s">
        <v>4</v>
      </c>
      <c r="D239" s="49" t="s">
        <v>45</v>
      </c>
      <c r="E239" s="49" t="s">
        <v>1155</v>
      </c>
      <c r="F239" s="49" t="s">
        <v>72</v>
      </c>
      <c r="G239" s="49" t="s">
        <v>89</v>
      </c>
      <c r="H239" s="49" t="s">
        <v>74</v>
      </c>
      <c r="I239" s="49" t="s">
        <v>1156</v>
      </c>
      <c r="J239" s="49" t="s">
        <v>1283</v>
      </c>
      <c r="K239" s="5" t="s">
        <v>5</v>
      </c>
      <c r="L239" s="6" t="s">
        <v>1284</v>
      </c>
      <c r="M239" s="5">
        <v>42968</v>
      </c>
      <c r="N239" s="7" t="s">
        <v>854</v>
      </c>
      <c r="O239" s="6" t="s">
        <v>16</v>
      </c>
      <c r="P239" s="8">
        <v>1421.73</v>
      </c>
      <c r="Q239" s="8">
        <v>1203.6300000000001</v>
      </c>
      <c r="R239" s="9">
        <f t="shared" si="21"/>
        <v>218.09999999999991</v>
      </c>
    </row>
    <row r="240" spans="2:18" ht="33.75">
      <c r="B240" s="4">
        <v>232</v>
      </c>
      <c r="C240" s="4" t="s">
        <v>4</v>
      </c>
      <c r="D240" s="49" t="s">
        <v>45</v>
      </c>
      <c r="E240" s="49" t="s">
        <v>1285</v>
      </c>
      <c r="F240" s="49" t="s">
        <v>58</v>
      </c>
      <c r="G240" s="49" t="s">
        <v>1286</v>
      </c>
      <c r="H240" s="49" t="s">
        <v>1287</v>
      </c>
      <c r="I240" s="49" t="s">
        <v>1288</v>
      </c>
      <c r="J240" s="49" t="s">
        <v>1289</v>
      </c>
      <c r="K240" s="5" t="s">
        <v>5</v>
      </c>
      <c r="L240" s="6" t="s">
        <v>1290</v>
      </c>
      <c r="M240" s="5">
        <v>42968</v>
      </c>
      <c r="N240" s="7" t="s">
        <v>1291</v>
      </c>
      <c r="O240" s="6" t="s">
        <v>1292</v>
      </c>
      <c r="P240" s="8">
        <v>507.3</v>
      </c>
      <c r="Q240" s="8">
        <v>498.4</v>
      </c>
      <c r="R240" s="9">
        <f t="shared" si="21"/>
        <v>8.9000000000000341</v>
      </c>
    </row>
    <row r="241" spans="2:18" ht="22.5">
      <c r="B241" s="4">
        <v>233</v>
      </c>
      <c r="C241" s="4" t="s">
        <v>4</v>
      </c>
      <c r="D241" s="49" t="s">
        <v>45</v>
      </c>
      <c r="E241" s="49" t="s">
        <v>1293</v>
      </c>
      <c r="F241" s="49" t="s">
        <v>247</v>
      </c>
      <c r="G241" s="49" t="s">
        <v>473</v>
      </c>
      <c r="H241" s="49" t="s">
        <v>249</v>
      </c>
      <c r="I241" s="49" t="s">
        <v>1294</v>
      </c>
      <c r="J241" s="49" t="s">
        <v>1295</v>
      </c>
      <c r="K241" s="5" t="s">
        <v>5</v>
      </c>
      <c r="L241" s="6" t="s">
        <v>1296</v>
      </c>
      <c r="M241" s="5">
        <v>42969</v>
      </c>
      <c r="N241" s="7" t="s">
        <v>1297</v>
      </c>
      <c r="O241" s="6" t="s">
        <v>1298</v>
      </c>
      <c r="P241" s="8">
        <v>180</v>
      </c>
      <c r="Q241" s="8">
        <v>154.80000000000001</v>
      </c>
      <c r="R241" s="9">
        <f t="shared" si="21"/>
        <v>25.199999999999989</v>
      </c>
    </row>
    <row r="242" spans="2:18" ht="45">
      <c r="B242" s="4">
        <v>234</v>
      </c>
      <c r="C242" s="4" t="s">
        <v>4</v>
      </c>
      <c r="D242" s="49" t="s">
        <v>45</v>
      </c>
      <c r="E242" s="47" t="s">
        <v>706</v>
      </c>
      <c r="F242" s="49" t="s">
        <v>796</v>
      </c>
      <c r="G242" s="12" t="s">
        <v>997</v>
      </c>
      <c r="H242" s="49" t="s">
        <v>798</v>
      </c>
      <c r="I242" s="49" t="s">
        <v>1299</v>
      </c>
      <c r="J242" s="49" t="s">
        <v>1300</v>
      </c>
      <c r="K242" s="5" t="s">
        <v>5</v>
      </c>
      <c r="L242" s="6" t="s">
        <v>1301</v>
      </c>
      <c r="M242" s="5">
        <v>42970</v>
      </c>
      <c r="N242" s="7" t="s">
        <v>1302</v>
      </c>
      <c r="O242" s="6" t="s">
        <v>1303</v>
      </c>
      <c r="P242" s="8">
        <v>2867.2</v>
      </c>
      <c r="Q242" s="8">
        <v>2867.2</v>
      </c>
      <c r="R242" s="9">
        <f t="shared" si="21"/>
        <v>0</v>
      </c>
    </row>
    <row r="243" spans="2:18" ht="67.5">
      <c r="B243" s="4">
        <v>235</v>
      </c>
      <c r="C243" s="4" t="s">
        <v>3</v>
      </c>
      <c r="D243" s="49" t="s">
        <v>45</v>
      </c>
      <c r="E243" s="47" t="s">
        <v>1304</v>
      </c>
      <c r="F243" s="49" t="s">
        <v>58</v>
      </c>
      <c r="G243" s="12" t="s">
        <v>1233</v>
      </c>
      <c r="H243" s="49" t="s">
        <v>68</v>
      </c>
      <c r="I243" s="49" t="s">
        <v>1305</v>
      </c>
      <c r="J243" s="49" t="s">
        <v>1306</v>
      </c>
      <c r="K243" s="5" t="s">
        <v>5</v>
      </c>
      <c r="L243" s="6" t="s">
        <v>1307</v>
      </c>
      <c r="M243" s="5">
        <v>42970</v>
      </c>
      <c r="N243" s="7" t="s">
        <v>1308</v>
      </c>
      <c r="O243" s="6" t="s">
        <v>1309</v>
      </c>
      <c r="P243" s="8">
        <v>672</v>
      </c>
      <c r="Q243" s="8">
        <v>672</v>
      </c>
      <c r="R243" s="9">
        <f t="shared" si="21"/>
        <v>0</v>
      </c>
    </row>
    <row r="244" spans="2:18" ht="22.5">
      <c r="B244" s="4">
        <v>236</v>
      </c>
      <c r="C244" s="4" t="s">
        <v>3</v>
      </c>
      <c r="D244" s="49" t="s">
        <v>45</v>
      </c>
      <c r="E244" s="47">
        <v>101</v>
      </c>
      <c r="F244" s="49" t="s">
        <v>58</v>
      </c>
      <c r="G244" s="12" t="s">
        <v>92</v>
      </c>
      <c r="H244" s="49" t="s">
        <v>99</v>
      </c>
      <c r="I244" s="49" t="s">
        <v>0</v>
      </c>
      <c r="J244" s="49" t="s">
        <v>1310</v>
      </c>
      <c r="K244" s="5" t="s">
        <v>5</v>
      </c>
      <c r="L244" s="6" t="s">
        <v>1311</v>
      </c>
      <c r="M244" s="5">
        <v>42971</v>
      </c>
      <c r="N244" s="7" t="s">
        <v>1312</v>
      </c>
      <c r="O244" s="6" t="s">
        <v>1313</v>
      </c>
      <c r="P244" s="8">
        <v>220</v>
      </c>
      <c r="Q244" s="8">
        <v>220</v>
      </c>
      <c r="R244" s="9">
        <f t="shared" si="21"/>
        <v>0</v>
      </c>
    </row>
    <row r="245" spans="2:18" ht="22.5">
      <c r="B245" s="4">
        <v>237</v>
      </c>
      <c r="C245" s="4" t="s">
        <v>3</v>
      </c>
      <c r="D245" s="49" t="s">
        <v>45</v>
      </c>
      <c r="E245" s="47" t="s">
        <v>716</v>
      </c>
      <c r="F245" s="49" t="s">
        <v>72</v>
      </c>
      <c r="G245" s="12" t="s">
        <v>86</v>
      </c>
      <c r="H245" s="49" t="s">
        <v>144</v>
      </c>
      <c r="I245" s="49" t="s">
        <v>0</v>
      </c>
      <c r="J245" s="49" t="s">
        <v>750</v>
      </c>
      <c r="K245" s="5" t="s">
        <v>5</v>
      </c>
      <c r="L245" s="6" t="s">
        <v>1314</v>
      </c>
      <c r="M245" s="5">
        <v>42971</v>
      </c>
      <c r="N245" s="7" t="s">
        <v>1315</v>
      </c>
      <c r="O245" s="6" t="s">
        <v>1316</v>
      </c>
      <c r="P245" s="8">
        <v>150</v>
      </c>
      <c r="Q245" s="8">
        <v>120</v>
      </c>
      <c r="R245" s="9">
        <f t="shared" si="21"/>
        <v>30</v>
      </c>
    </row>
    <row r="246" spans="2:18" ht="22.5">
      <c r="B246" s="4">
        <v>238</v>
      </c>
      <c r="C246" s="4" t="s">
        <v>4</v>
      </c>
      <c r="D246" s="49" t="s">
        <v>45</v>
      </c>
      <c r="E246" s="47" t="s">
        <v>71</v>
      </c>
      <c r="F246" s="49" t="s">
        <v>72</v>
      </c>
      <c r="G246" s="12" t="s">
        <v>89</v>
      </c>
      <c r="H246" s="49" t="s">
        <v>74</v>
      </c>
      <c r="I246" s="49" t="s">
        <v>1317</v>
      </c>
      <c r="J246" s="49" t="s">
        <v>1318</v>
      </c>
      <c r="K246" s="5" t="s">
        <v>5</v>
      </c>
      <c r="L246" s="6" t="s">
        <v>1319</v>
      </c>
      <c r="M246" s="5">
        <v>42971</v>
      </c>
      <c r="N246" s="7" t="s">
        <v>794</v>
      </c>
      <c r="O246" s="6" t="s">
        <v>795</v>
      </c>
      <c r="P246" s="8">
        <v>4462.21</v>
      </c>
      <c r="Q246" s="8">
        <v>4462.21</v>
      </c>
      <c r="R246" s="9">
        <f t="shared" si="21"/>
        <v>0</v>
      </c>
    </row>
    <row r="247" spans="2:18">
      <c r="B247" s="4">
        <v>239</v>
      </c>
      <c r="C247" s="4" t="s">
        <v>4</v>
      </c>
      <c r="D247" s="49" t="s">
        <v>45</v>
      </c>
      <c r="E247" s="47" t="s">
        <v>91</v>
      </c>
      <c r="F247" s="49" t="s">
        <v>492</v>
      </c>
      <c r="G247" s="12" t="s">
        <v>149</v>
      </c>
      <c r="H247" s="49" t="s">
        <v>790</v>
      </c>
      <c r="I247" s="49" t="s">
        <v>1320</v>
      </c>
      <c r="J247" s="49" t="s">
        <v>493</v>
      </c>
      <c r="K247" s="5" t="s">
        <v>5</v>
      </c>
      <c r="L247" s="6" t="s">
        <v>1321</v>
      </c>
      <c r="M247" s="5">
        <v>42971</v>
      </c>
      <c r="N247" s="7" t="s">
        <v>1322</v>
      </c>
      <c r="O247" s="6" t="s">
        <v>1323</v>
      </c>
      <c r="P247" s="8">
        <v>1328</v>
      </c>
      <c r="Q247" s="8">
        <v>1328</v>
      </c>
      <c r="R247" s="9">
        <f t="shared" si="21"/>
        <v>0</v>
      </c>
    </row>
    <row r="248" spans="2:18" ht="22.5">
      <c r="B248" s="4">
        <v>240</v>
      </c>
      <c r="C248" s="4" t="s">
        <v>4</v>
      </c>
      <c r="D248" s="49" t="s">
        <v>45</v>
      </c>
      <c r="E248" s="47" t="s">
        <v>1324</v>
      </c>
      <c r="F248" s="49" t="s">
        <v>796</v>
      </c>
      <c r="G248" s="12" t="s">
        <v>1175</v>
      </c>
      <c r="H248" s="49" t="s">
        <v>798</v>
      </c>
      <c r="I248" s="49" t="s">
        <v>1325</v>
      </c>
      <c r="J248" s="49" t="s">
        <v>1326</v>
      </c>
      <c r="K248" s="5" t="s">
        <v>5</v>
      </c>
      <c r="L248" s="6" t="s">
        <v>1327</v>
      </c>
      <c r="M248" s="5">
        <v>42971</v>
      </c>
      <c r="N248" s="7" t="s">
        <v>1328</v>
      </c>
      <c r="O248" s="6" t="s">
        <v>1329</v>
      </c>
      <c r="P248" s="8">
        <v>6754.5</v>
      </c>
      <c r="Q248" s="8">
        <v>6636</v>
      </c>
      <c r="R248" s="9">
        <f t="shared" si="21"/>
        <v>118.5</v>
      </c>
    </row>
    <row r="249" spans="2:18" ht="45">
      <c r="B249" s="4">
        <v>241</v>
      </c>
      <c r="C249" s="4" t="s">
        <v>3</v>
      </c>
      <c r="D249" s="49" t="s">
        <v>45</v>
      </c>
      <c r="E249" s="47" t="s">
        <v>897</v>
      </c>
      <c r="F249" s="49" t="s">
        <v>72</v>
      </c>
      <c r="G249" s="12" t="s">
        <v>73</v>
      </c>
      <c r="H249" s="49" t="s">
        <v>74</v>
      </c>
      <c r="I249" s="49" t="s">
        <v>75</v>
      </c>
      <c r="J249" s="49" t="s">
        <v>1330</v>
      </c>
      <c r="K249" s="5" t="s">
        <v>5</v>
      </c>
      <c r="L249" s="6" t="s">
        <v>1331</v>
      </c>
      <c r="M249" s="5">
        <v>42972</v>
      </c>
      <c r="N249" s="7" t="s">
        <v>19</v>
      </c>
      <c r="O249" s="6" t="s">
        <v>18</v>
      </c>
      <c r="P249" s="8">
        <v>524.97</v>
      </c>
      <c r="Q249" s="8">
        <v>524.97</v>
      </c>
      <c r="R249" s="9">
        <f t="shared" si="21"/>
        <v>0</v>
      </c>
    </row>
    <row r="250" spans="2:18" ht="33.75">
      <c r="B250" s="4">
        <v>242</v>
      </c>
      <c r="C250" s="4" t="s">
        <v>3</v>
      </c>
      <c r="D250" s="49" t="s">
        <v>45</v>
      </c>
      <c r="E250" s="47" t="s">
        <v>1332</v>
      </c>
      <c r="F250" s="49" t="s">
        <v>58</v>
      </c>
      <c r="G250" s="12" t="s">
        <v>1333</v>
      </c>
      <c r="H250" s="49" t="s">
        <v>68</v>
      </c>
      <c r="I250" s="49" t="s">
        <v>93</v>
      </c>
      <c r="J250" s="49" t="s">
        <v>1334</v>
      </c>
      <c r="K250" s="5" t="s">
        <v>5</v>
      </c>
      <c r="L250" s="6" t="s">
        <v>1335</v>
      </c>
      <c r="M250" s="5">
        <v>43003</v>
      </c>
      <c r="N250" s="7" t="s">
        <v>1315</v>
      </c>
      <c r="O250" s="6" t="s">
        <v>1316</v>
      </c>
      <c r="P250" s="8">
        <v>1176</v>
      </c>
      <c r="Q250" s="8">
        <v>1176</v>
      </c>
      <c r="R250" s="9">
        <f t="shared" si="21"/>
        <v>0</v>
      </c>
    </row>
    <row r="251" spans="2:18" ht="22.5">
      <c r="B251" s="4">
        <v>243</v>
      </c>
      <c r="C251" s="4" t="s">
        <v>3</v>
      </c>
      <c r="D251" s="49" t="s">
        <v>45</v>
      </c>
      <c r="E251" s="47" t="s">
        <v>1002</v>
      </c>
      <c r="F251" s="49" t="s">
        <v>53</v>
      </c>
      <c r="G251" s="12" t="s">
        <v>150</v>
      </c>
      <c r="H251" s="49" t="s">
        <v>62</v>
      </c>
      <c r="I251" s="49" t="s">
        <v>1336</v>
      </c>
      <c r="J251" s="49" t="s">
        <v>1337</v>
      </c>
      <c r="K251" s="5" t="s">
        <v>5</v>
      </c>
      <c r="L251" s="6" t="s">
        <v>1338</v>
      </c>
      <c r="M251" s="5">
        <v>43003</v>
      </c>
      <c r="N251" s="7" t="s">
        <v>1339</v>
      </c>
      <c r="O251" s="6" t="s">
        <v>1340</v>
      </c>
      <c r="P251" s="8">
        <v>183.03</v>
      </c>
      <c r="Q251" s="8">
        <v>183.03</v>
      </c>
      <c r="R251" s="9">
        <f t="shared" si="21"/>
        <v>0</v>
      </c>
    </row>
    <row r="252" spans="2:18" ht="33.75">
      <c r="B252" s="4">
        <v>244</v>
      </c>
      <c r="C252" s="4" t="s">
        <v>4</v>
      </c>
      <c r="D252" s="49" t="s">
        <v>45</v>
      </c>
      <c r="E252" s="49" t="s">
        <v>1341</v>
      </c>
      <c r="F252" s="49" t="s">
        <v>53</v>
      </c>
      <c r="G252" s="49" t="s">
        <v>146</v>
      </c>
      <c r="H252" s="49" t="s">
        <v>62</v>
      </c>
      <c r="I252" s="49" t="s">
        <v>52</v>
      </c>
      <c r="J252" s="49" t="s">
        <v>1342</v>
      </c>
      <c r="K252" s="5" t="s">
        <v>1343</v>
      </c>
      <c r="L252" s="6" t="s">
        <v>1344</v>
      </c>
      <c r="M252" s="5">
        <v>43008</v>
      </c>
      <c r="N252" s="7" t="s">
        <v>11</v>
      </c>
      <c r="O252" s="6" t="s">
        <v>8</v>
      </c>
      <c r="P252" s="8">
        <v>3956.74</v>
      </c>
      <c r="Q252" s="8">
        <v>2958.8</v>
      </c>
      <c r="R252" s="9">
        <f t="shared" si="21"/>
        <v>997.9399999999996</v>
      </c>
    </row>
    <row r="253" spans="2:18" ht="33.75">
      <c r="B253" s="4">
        <v>245</v>
      </c>
      <c r="C253" s="4" t="s">
        <v>3</v>
      </c>
      <c r="D253" s="49" t="s">
        <v>45</v>
      </c>
      <c r="E253" s="47" t="s">
        <v>1332</v>
      </c>
      <c r="F253" s="49" t="s">
        <v>58</v>
      </c>
      <c r="G253" s="12" t="s">
        <v>1333</v>
      </c>
      <c r="H253" s="49" t="s">
        <v>68</v>
      </c>
      <c r="I253" s="49" t="s">
        <v>93</v>
      </c>
      <c r="J253" s="49" t="s">
        <v>1334</v>
      </c>
      <c r="K253" s="5" t="s">
        <v>5</v>
      </c>
      <c r="L253" s="6" t="s">
        <v>1335</v>
      </c>
      <c r="M253" s="5">
        <v>43003</v>
      </c>
      <c r="N253" s="7" t="s">
        <v>1315</v>
      </c>
      <c r="O253" s="6" t="s">
        <v>1316</v>
      </c>
      <c r="P253" s="8">
        <v>1176</v>
      </c>
      <c r="Q253" s="8">
        <v>1176</v>
      </c>
      <c r="R253" s="9">
        <f t="shared" ref="R253:R284" si="22">+P253-Q253</f>
        <v>0</v>
      </c>
    </row>
    <row r="254" spans="2:18" ht="22.5">
      <c r="B254" s="4">
        <v>246</v>
      </c>
      <c r="C254" s="4" t="s">
        <v>3</v>
      </c>
      <c r="D254" s="49" t="s">
        <v>45</v>
      </c>
      <c r="E254" s="47" t="s">
        <v>1002</v>
      </c>
      <c r="F254" s="49" t="s">
        <v>53</v>
      </c>
      <c r="G254" s="12" t="s">
        <v>150</v>
      </c>
      <c r="H254" s="49" t="s">
        <v>62</v>
      </c>
      <c r="I254" s="49" t="s">
        <v>1336</v>
      </c>
      <c r="J254" s="49" t="s">
        <v>1337</v>
      </c>
      <c r="K254" s="5" t="s">
        <v>5</v>
      </c>
      <c r="L254" s="6" t="s">
        <v>1338</v>
      </c>
      <c r="M254" s="5">
        <v>43003</v>
      </c>
      <c r="N254" s="7" t="s">
        <v>1339</v>
      </c>
      <c r="O254" s="6" t="s">
        <v>1340</v>
      </c>
      <c r="P254" s="8">
        <v>183.03</v>
      </c>
      <c r="Q254" s="8">
        <v>183.03</v>
      </c>
      <c r="R254" s="9">
        <f t="shared" si="22"/>
        <v>0</v>
      </c>
    </row>
    <row r="255" spans="2:18" ht="33.75">
      <c r="B255" s="4">
        <v>247</v>
      </c>
      <c r="C255" s="4" t="s">
        <v>4</v>
      </c>
      <c r="D255" s="49" t="s">
        <v>45</v>
      </c>
      <c r="E255" s="49" t="s">
        <v>1341</v>
      </c>
      <c r="F255" s="49" t="s">
        <v>53</v>
      </c>
      <c r="G255" s="49" t="s">
        <v>146</v>
      </c>
      <c r="H255" s="49" t="s">
        <v>62</v>
      </c>
      <c r="I255" s="49" t="s">
        <v>52</v>
      </c>
      <c r="J255" s="49" t="s">
        <v>1342</v>
      </c>
      <c r="K255" s="5" t="s">
        <v>1343</v>
      </c>
      <c r="L255" s="6" t="s">
        <v>1344</v>
      </c>
      <c r="M255" s="5">
        <v>43008</v>
      </c>
      <c r="N255" s="7" t="s">
        <v>11</v>
      </c>
      <c r="O255" s="6" t="s">
        <v>8</v>
      </c>
      <c r="P255" s="8">
        <v>3956.74</v>
      </c>
      <c r="Q255" s="8">
        <v>2958.8</v>
      </c>
      <c r="R255" s="9">
        <f t="shared" si="22"/>
        <v>997.9399999999996</v>
      </c>
    </row>
    <row r="256" spans="2:18" ht="22.5">
      <c r="B256" s="4">
        <v>248</v>
      </c>
      <c r="C256" s="4" t="s">
        <v>4</v>
      </c>
      <c r="D256" s="49" t="s">
        <v>45</v>
      </c>
      <c r="E256" s="47" t="s">
        <v>867</v>
      </c>
      <c r="F256" s="49" t="s">
        <v>72</v>
      </c>
      <c r="G256" s="49" t="s">
        <v>81</v>
      </c>
      <c r="H256" s="49" t="s">
        <v>74</v>
      </c>
      <c r="I256" s="49" t="s">
        <v>82</v>
      </c>
      <c r="J256" s="49" t="s">
        <v>83</v>
      </c>
      <c r="K256" s="5" t="s">
        <v>5</v>
      </c>
      <c r="L256" s="6" t="s">
        <v>1422</v>
      </c>
      <c r="M256" s="5">
        <v>43010</v>
      </c>
      <c r="N256" s="7" t="s">
        <v>22</v>
      </c>
      <c r="O256" s="6" t="s">
        <v>21</v>
      </c>
      <c r="P256" s="77">
        <v>274.18</v>
      </c>
      <c r="Q256" s="77">
        <v>274.18</v>
      </c>
      <c r="R256" s="78">
        <f t="shared" si="22"/>
        <v>0</v>
      </c>
    </row>
    <row r="257" spans="2:18" ht="45">
      <c r="B257" s="4">
        <v>249</v>
      </c>
      <c r="C257" s="4" t="s">
        <v>3</v>
      </c>
      <c r="D257" s="49" t="s">
        <v>45</v>
      </c>
      <c r="E257" s="47" t="s">
        <v>1423</v>
      </c>
      <c r="F257" s="49" t="s">
        <v>53</v>
      </c>
      <c r="G257" s="12" t="s">
        <v>150</v>
      </c>
      <c r="H257" s="49" t="s">
        <v>62</v>
      </c>
      <c r="I257" s="49" t="s">
        <v>84</v>
      </c>
      <c r="J257" s="49" t="s">
        <v>1424</v>
      </c>
      <c r="K257" s="5" t="s">
        <v>6</v>
      </c>
      <c r="L257" s="6" t="s">
        <v>1425</v>
      </c>
      <c r="M257" s="5">
        <v>43010</v>
      </c>
      <c r="N257" s="7" t="s">
        <v>26</v>
      </c>
      <c r="O257" s="6" t="s">
        <v>23</v>
      </c>
      <c r="P257" s="8">
        <v>301.27999999999997</v>
      </c>
      <c r="Q257" s="8">
        <f>132.16+169.12</f>
        <v>301.27999999999997</v>
      </c>
      <c r="R257" s="9">
        <f t="shared" si="22"/>
        <v>0</v>
      </c>
    </row>
    <row r="258" spans="2:18" ht="33.75">
      <c r="B258" s="4">
        <v>250</v>
      </c>
      <c r="C258" s="4" t="s">
        <v>3</v>
      </c>
      <c r="D258" s="49" t="s">
        <v>45</v>
      </c>
      <c r="E258" s="47" t="s">
        <v>88</v>
      </c>
      <c r="F258" s="49" t="s">
        <v>77</v>
      </c>
      <c r="G258" s="12" t="s">
        <v>664</v>
      </c>
      <c r="H258" s="49" t="s">
        <v>129</v>
      </c>
      <c r="I258" s="49" t="s">
        <v>1426</v>
      </c>
      <c r="J258" s="49" t="s">
        <v>1427</v>
      </c>
      <c r="K258" s="5" t="s">
        <v>5</v>
      </c>
      <c r="L258" s="6" t="s">
        <v>1428</v>
      </c>
      <c r="M258" s="5">
        <v>43011</v>
      </c>
      <c r="N258" s="7" t="s">
        <v>1429</v>
      </c>
      <c r="O258" s="6" t="s">
        <v>1430</v>
      </c>
      <c r="P258" s="8">
        <v>282.24</v>
      </c>
      <c r="Q258" s="8">
        <v>235.2</v>
      </c>
      <c r="R258" s="9">
        <f t="shared" si="22"/>
        <v>47.04000000000002</v>
      </c>
    </row>
    <row r="259" spans="2:18" ht="45">
      <c r="B259" s="4">
        <v>251</v>
      </c>
      <c r="C259" s="4" t="s">
        <v>3</v>
      </c>
      <c r="D259" s="49" t="s">
        <v>45</v>
      </c>
      <c r="E259" s="47" t="s">
        <v>1324</v>
      </c>
      <c r="F259" s="49" t="s">
        <v>77</v>
      </c>
      <c r="G259" s="12" t="s">
        <v>664</v>
      </c>
      <c r="H259" s="49" t="s">
        <v>129</v>
      </c>
      <c r="I259" s="49" t="s">
        <v>1426</v>
      </c>
      <c r="J259" s="49" t="s">
        <v>1431</v>
      </c>
      <c r="K259" s="5" t="s">
        <v>5</v>
      </c>
      <c r="L259" s="6" t="s">
        <v>1432</v>
      </c>
      <c r="M259" s="5">
        <v>43011</v>
      </c>
      <c r="N259" s="7" t="s">
        <v>1429</v>
      </c>
      <c r="O259" s="6" t="s">
        <v>1430</v>
      </c>
      <c r="P259" s="8">
        <v>201.6</v>
      </c>
      <c r="Q259" s="8">
        <v>168</v>
      </c>
      <c r="R259" s="9">
        <f t="shared" si="22"/>
        <v>33.599999999999994</v>
      </c>
    </row>
    <row r="260" spans="2:18" ht="45">
      <c r="B260" s="4">
        <v>252</v>
      </c>
      <c r="C260" s="4" t="s">
        <v>3</v>
      </c>
      <c r="D260" s="49" t="s">
        <v>45</v>
      </c>
      <c r="E260" s="47" t="s">
        <v>1433</v>
      </c>
      <c r="F260" s="49" t="s">
        <v>58</v>
      </c>
      <c r="G260" s="12" t="s">
        <v>1233</v>
      </c>
      <c r="H260" s="49" t="s">
        <v>68</v>
      </c>
      <c r="I260" s="49" t="s">
        <v>1434</v>
      </c>
      <c r="J260" s="49" t="s">
        <v>1435</v>
      </c>
      <c r="K260" s="5" t="s">
        <v>5</v>
      </c>
      <c r="L260" s="6" t="s">
        <v>1436</v>
      </c>
      <c r="M260" s="5">
        <v>43012</v>
      </c>
      <c r="N260" s="7" t="s">
        <v>1437</v>
      </c>
      <c r="O260" s="6" t="s">
        <v>720</v>
      </c>
      <c r="P260" s="8">
        <v>4256</v>
      </c>
      <c r="Q260" s="8">
        <v>4256</v>
      </c>
      <c r="R260" s="9">
        <f t="shared" si="22"/>
        <v>0</v>
      </c>
    </row>
    <row r="261" spans="2:18" ht="22.5">
      <c r="B261" s="4">
        <v>253</v>
      </c>
      <c r="C261" s="4" t="s">
        <v>4</v>
      </c>
      <c r="D261" s="49" t="s">
        <v>45</v>
      </c>
      <c r="E261" s="47" t="s">
        <v>71</v>
      </c>
      <c r="F261" s="49" t="s">
        <v>796</v>
      </c>
      <c r="G261" s="12" t="s">
        <v>797</v>
      </c>
      <c r="H261" s="49" t="s">
        <v>798</v>
      </c>
      <c r="I261" s="49" t="s">
        <v>1438</v>
      </c>
      <c r="J261" s="49" t="s">
        <v>1439</v>
      </c>
      <c r="K261" s="5" t="s">
        <v>5</v>
      </c>
      <c r="L261" s="6" t="s">
        <v>1440</v>
      </c>
      <c r="M261" s="5">
        <v>43012</v>
      </c>
      <c r="N261" s="7" t="s">
        <v>1441</v>
      </c>
      <c r="O261" s="6" t="s">
        <v>1442</v>
      </c>
      <c r="P261" s="8">
        <v>1055.04</v>
      </c>
      <c r="Q261" s="8">
        <v>942</v>
      </c>
      <c r="R261" s="9">
        <f t="shared" si="22"/>
        <v>113.03999999999996</v>
      </c>
    </row>
    <row r="262" spans="2:18" ht="22.5">
      <c r="B262" s="4">
        <v>254</v>
      </c>
      <c r="C262" s="4" t="s">
        <v>4</v>
      </c>
      <c r="D262" s="49" t="s">
        <v>45</v>
      </c>
      <c r="E262" s="47" t="s">
        <v>1443</v>
      </c>
      <c r="F262" s="49" t="s">
        <v>53</v>
      </c>
      <c r="G262" s="12" t="s">
        <v>814</v>
      </c>
      <c r="H262" s="49" t="s">
        <v>62</v>
      </c>
      <c r="I262" s="49" t="s">
        <v>126</v>
      </c>
      <c r="J262" s="49" t="s">
        <v>1444</v>
      </c>
      <c r="K262" s="5" t="s">
        <v>1445</v>
      </c>
      <c r="L262" s="6" t="s">
        <v>1446</v>
      </c>
      <c r="M262" s="5">
        <v>43013</v>
      </c>
      <c r="N262" s="7" t="s">
        <v>1447</v>
      </c>
      <c r="O262" s="6" t="s">
        <v>1448</v>
      </c>
      <c r="P262" s="8">
        <v>608.62</v>
      </c>
      <c r="Q262" s="8">
        <v>608.62</v>
      </c>
      <c r="R262" s="9">
        <f t="shared" si="22"/>
        <v>0</v>
      </c>
    </row>
    <row r="263" spans="2:18" ht="22.5">
      <c r="B263" s="4">
        <v>255</v>
      </c>
      <c r="C263" s="4" t="s">
        <v>4</v>
      </c>
      <c r="D263" s="49" t="s">
        <v>45</v>
      </c>
      <c r="E263" s="47" t="s">
        <v>91</v>
      </c>
      <c r="F263" s="49" t="s">
        <v>63</v>
      </c>
      <c r="G263" s="12" t="s">
        <v>1449</v>
      </c>
      <c r="H263" s="49" t="s">
        <v>1450</v>
      </c>
      <c r="I263" s="49" t="s">
        <v>1451</v>
      </c>
      <c r="J263" s="49" t="s">
        <v>1452</v>
      </c>
      <c r="K263" s="5" t="s">
        <v>1445</v>
      </c>
      <c r="L263" s="6" t="s">
        <v>1453</v>
      </c>
      <c r="M263" s="5">
        <v>43013</v>
      </c>
      <c r="N263" s="7" t="s">
        <v>1454</v>
      </c>
      <c r="O263" s="6" t="s">
        <v>1448</v>
      </c>
      <c r="P263" s="8">
        <v>4411.1499999999996</v>
      </c>
      <c r="Q263" s="8">
        <v>4394.07</v>
      </c>
      <c r="R263" s="9">
        <f t="shared" si="22"/>
        <v>17.079999999999927</v>
      </c>
    </row>
    <row r="264" spans="2:18" ht="22.5">
      <c r="B264" s="4">
        <v>256</v>
      </c>
      <c r="C264" s="4" t="s">
        <v>4</v>
      </c>
      <c r="D264" s="49" t="s">
        <v>45</v>
      </c>
      <c r="E264" s="47" t="s">
        <v>1270</v>
      </c>
      <c r="F264" s="49" t="s">
        <v>58</v>
      </c>
      <c r="G264" s="12" t="s">
        <v>98</v>
      </c>
      <c r="H264" s="49" t="s">
        <v>97</v>
      </c>
      <c r="I264" s="49" t="s">
        <v>1455</v>
      </c>
      <c r="J264" s="49" t="s">
        <v>1062</v>
      </c>
      <c r="K264" s="5" t="s">
        <v>1063</v>
      </c>
      <c r="L264" s="6" t="s">
        <v>1456</v>
      </c>
      <c r="M264" s="5">
        <v>43014</v>
      </c>
      <c r="N264" s="7" t="s">
        <v>1065</v>
      </c>
      <c r="O264" s="6" t="s">
        <v>1066</v>
      </c>
      <c r="P264" s="8">
        <v>119.08</v>
      </c>
      <c r="Q264" s="8">
        <v>119.02</v>
      </c>
      <c r="R264" s="9">
        <f t="shared" si="22"/>
        <v>6.0000000000002274E-2</v>
      </c>
    </row>
    <row r="265" spans="2:18" ht="22.5">
      <c r="B265" s="4">
        <v>257</v>
      </c>
      <c r="C265" s="4" t="s">
        <v>3</v>
      </c>
      <c r="D265" s="49" t="s">
        <v>45</v>
      </c>
      <c r="E265" s="47" t="s">
        <v>61</v>
      </c>
      <c r="F265" s="49" t="s">
        <v>63</v>
      </c>
      <c r="G265" s="12" t="s">
        <v>797</v>
      </c>
      <c r="H265" s="49" t="s">
        <v>1457</v>
      </c>
      <c r="I265" s="49" t="s">
        <v>1458</v>
      </c>
      <c r="J265" s="49" t="s">
        <v>110</v>
      </c>
      <c r="K265" s="5" t="s">
        <v>6</v>
      </c>
      <c r="L265" s="6" t="s">
        <v>1459</v>
      </c>
      <c r="M265" s="5">
        <v>43020</v>
      </c>
      <c r="N265" s="7" t="s">
        <v>811</v>
      </c>
      <c r="O265" s="6" t="s">
        <v>812</v>
      </c>
      <c r="P265" s="8">
        <v>442.4</v>
      </c>
      <c r="Q265" s="8">
        <v>442.4</v>
      </c>
      <c r="R265" s="9">
        <f t="shared" si="22"/>
        <v>0</v>
      </c>
    </row>
    <row r="266" spans="2:18" ht="22.5">
      <c r="B266" s="4">
        <v>258</v>
      </c>
      <c r="C266" s="4" t="s">
        <v>3</v>
      </c>
      <c r="D266" s="49" t="s">
        <v>45</v>
      </c>
      <c r="E266" s="49" t="s">
        <v>1460</v>
      </c>
      <c r="F266" s="49" t="s">
        <v>53</v>
      </c>
      <c r="G266" s="12" t="s">
        <v>94</v>
      </c>
      <c r="H266" s="49" t="s">
        <v>62</v>
      </c>
      <c r="I266" s="49" t="s">
        <v>1461</v>
      </c>
      <c r="J266" s="49" t="s">
        <v>1462</v>
      </c>
      <c r="K266" s="5" t="s">
        <v>5</v>
      </c>
      <c r="L266" s="6" t="s">
        <v>1463</v>
      </c>
      <c r="M266" s="5">
        <v>43021</v>
      </c>
      <c r="N266" s="7" t="s">
        <v>1464</v>
      </c>
      <c r="O266" s="6" t="s">
        <v>532</v>
      </c>
      <c r="P266" s="8">
        <v>387.6</v>
      </c>
      <c r="Q266" s="8">
        <v>387.6</v>
      </c>
      <c r="R266" s="9">
        <f t="shared" si="22"/>
        <v>0</v>
      </c>
    </row>
    <row r="267" spans="2:18" ht="45">
      <c r="B267" s="4">
        <v>259</v>
      </c>
      <c r="C267" s="4" t="s">
        <v>4</v>
      </c>
      <c r="D267" s="49" t="s">
        <v>45</v>
      </c>
      <c r="E267" s="47" t="s">
        <v>1465</v>
      </c>
      <c r="F267" s="49" t="s">
        <v>58</v>
      </c>
      <c r="G267" s="12" t="s">
        <v>1233</v>
      </c>
      <c r="H267" s="49" t="s">
        <v>68</v>
      </c>
      <c r="I267" s="49" t="s">
        <v>1466</v>
      </c>
      <c r="J267" s="49" t="s">
        <v>1467</v>
      </c>
      <c r="K267" s="5" t="s">
        <v>5</v>
      </c>
      <c r="L267" s="6" t="s">
        <v>1468</v>
      </c>
      <c r="M267" s="5">
        <v>43021</v>
      </c>
      <c r="N267" s="7" t="s">
        <v>1469</v>
      </c>
      <c r="O267" s="6" t="s">
        <v>1470</v>
      </c>
      <c r="P267" s="8">
        <v>1680</v>
      </c>
      <c r="Q267" s="8">
        <v>1500</v>
      </c>
      <c r="R267" s="9">
        <f t="shared" si="22"/>
        <v>180</v>
      </c>
    </row>
    <row r="268" spans="2:18" ht="22.5">
      <c r="B268" s="4">
        <v>260</v>
      </c>
      <c r="C268" s="4" t="s">
        <v>4</v>
      </c>
      <c r="D268" s="49" t="s">
        <v>45</v>
      </c>
      <c r="E268" s="47" t="s">
        <v>1471</v>
      </c>
      <c r="F268" s="49" t="s">
        <v>1472</v>
      </c>
      <c r="G268" s="49" t="s">
        <v>1473</v>
      </c>
      <c r="H268" s="49" t="s">
        <v>1474</v>
      </c>
      <c r="I268" s="49" t="s">
        <v>1475</v>
      </c>
      <c r="J268" s="49" t="s">
        <v>1476</v>
      </c>
      <c r="K268" s="5" t="s">
        <v>1057</v>
      </c>
      <c r="L268" s="6" t="s">
        <v>1477</v>
      </c>
      <c r="M268" s="5">
        <v>43025</v>
      </c>
      <c r="N268" s="7" t="s">
        <v>1478</v>
      </c>
      <c r="O268" s="6" t="s">
        <v>1060</v>
      </c>
      <c r="P268" s="8">
        <f>631.16+189.28+1259.42</f>
        <v>2079.86</v>
      </c>
      <c r="Q268" s="8">
        <v>1543.72</v>
      </c>
      <c r="R268" s="9">
        <f t="shared" si="22"/>
        <v>536.1400000000001</v>
      </c>
    </row>
    <row r="269" spans="2:18" ht="45">
      <c r="B269" s="4">
        <v>261</v>
      </c>
      <c r="C269" s="4" t="s">
        <v>3</v>
      </c>
      <c r="D269" s="49" t="s">
        <v>45</v>
      </c>
      <c r="E269" s="47">
        <v>126</v>
      </c>
      <c r="F269" s="49" t="s">
        <v>58</v>
      </c>
      <c r="G269" s="49" t="s">
        <v>1479</v>
      </c>
      <c r="H269" s="49" t="s">
        <v>68</v>
      </c>
      <c r="I269" s="49" t="s">
        <v>773</v>
      </c>
      <c r="J269" s="49" t="s">
        <v>1480</v>
      </c>
      <c r="K269" s="5" t="s">
        <v>5</v>
      </c>
      <c r="L269" s="6" t="s">
        <v>1481</v>
      </c>
      <c r="M269" s="5">
        <v>43026</v>
      </c>
      <c r="N269" s="7" t="s">
        <v>1482</v>
      </c>
      <c r="O269" s="6" t="s">
        <v>1483</v>
      </c>
      <c r="P269" s="8">
        <v>69</v>
      </c>
      <c r="Q269" s="8">
        <v>69</v>
      </c>
      <c r="R269" s="9">
        <f t="shared" si="22"/>
        <v>0</v>
      </c>
    </row>
    <row r="270" spans="2:18" ht="22.5">
      <c r="B270" s="4">
        <v>262</v>
      </c>
      <c r="C270" s="4" t="s">
        <v>4</v>
      </c>
      <c r="D270" s="49" t="s">
        <v>45</v>
      </c>
      <c r="E270" s="47" t="s">
        <v>80</v>
      </c>
      <c r="F270" s="49" t="s">
        <v>63</v>
      </c>
      <c r="G270" s="49" t="s">
        <v>797</v>
      </c>
      <c r="H270" s="49" t="s">
        <v>1450</v>
      </c>
      <c r="I270" s="49" t="s">
        <v>1484</v>
      </c>
      <c r="J270" s="49" t="s">
        <v>1452</v>
      </c>
      <c r="K270" s="5" t="s">
        <v>5</v>
      </c>
      <c r="L270" s="6" t="s">
        <v>1485</v>
      </c>
      <c r="M270" s="5">
        <v>43027</v>
      </c>
      <c r="N270" s="7" t="s">
        <v>22</v>
      </c>
      <c r="O270" s="6" t="s">
        <v>21</v>
      </c>
      <c r="P270" s="8">
        <v>280</v>
      </c>
      <c r="Q270" s="8">
        <v>168</v>
      </c>
      <c r="R270" s="9">
        <f t="shared" si="22"/>
        <v>112</v>
      </c>
    </row>
    <row r="271" spans="2:18" ht="22.5">
      <c r="B271" s="4">
        <v>263</v>
      </c>
      <c r="C271" s="4" t="s">
        <v>4</v>
      </c>
      <c r="D271" s="49" t="s">
        <v>45</v>
      </c>
      <c r="E271" s="47" t="s">
        <v>867</v>
      </c>
      <c r="F271" s="49" t="s">
        <v>72</v>
      </c>
      <c r="G271" s="49" t="s">
        <v>81</v>
      </c>
      <c r="H271" s="49" t="s">
        <v>74</v>
      </c>
      <c r="I271" s="49" t="s">
        <v>82</v>
      </c>
      <c r="J271" s="49" t="s">
        <v>83</v>
      </c>
      <c r="K271" s="5" t="s">
        <v>5</v>
      </c>
      <c r="L271" s="6" t="s">
        <v>1486</v>
      </c>
      <c r="M271" s="5">
        <v>43027</v>
      </c>
      <c r="N271" s="7" t="s">
        <v>22</v>
      </c>
      <c r="O271" s="6" t="s">
        <v>21</v>
      </c>
      <c r="P271" s="8">
        <v>274.18</v>
      </c>
      <c r="Q271" s="8">
        <v>274.18</v>
      </c>
      <c r="R271" s="9">
        <f t="shared" si="22"/>
        <v>0</v>
      </c>
    </row>
    <row r="272" spans="2:18" ht="41.25">
      <c r="B272" s="4">
        <v>264</v>
      </c>
      <c r="C272" s="4" t="s">
        <v>4</v>
      </c>
      <c r="D272" s="49" t="s">
        <v>45</v>
      </c>
      <c r="E272" s="47" t="s">
        <v>706</v>
      </c>
      <c r="F272" s="49" t="s">
        <v>77</v>
      </c>
      <c r="G272" s="49" t="s">
        <v>1092</v>
      </c>
      <c r="H272" s="49" t="s">
        <v>129</v>
      </c>
      <c r="I272" s="49" t="s">
        <v>1487</v>
      </c>
      <c r="J272" s="131" t="s">
        <v>1488</v>
      </c>
      <c r="K272" s="5" t="s">
        <v>693</v>
      </c>
      <c r="L272" s="6" t="s">
        <v>1489</v>
      </c>
      <c r="M272" s="5">
        <v>43031</v>
      </c>
      <c r="N272" s="7" t="s">
        <v>695</v>
      </c>
      <c r="O272" s="6" t="s">
        <v>696</v>
      </c>
      <c r="P272" s="8">
        <v>117.6</v>
      </c>
      <c r="Q272" s="8">
        <v>94.51</v>
      </c>
      <c r="R272" s="9">
        <f t="shared" si="22"/>
        <v>23.089999999999989</v>
      </c>
    </row>
    <row r="273" spans="2:18" ht="33.75">
      <c r="B273" s="4">
        <v>265</v>
      </c>
      <c r="C273" s="4" t="s">
        <v>3</v>
      </c>
      <c r="D273" s="49" t="s">
        <v>45</v>
      </c>
      <c r="E273" s="47" t="s">
        <v>120</v>
      </c>
      <c r="F273" s="49" t="s">
        <v>77</v>
      </c>
      <c r="G273" s="49" t="s">
        <v>90</v>
      </c>
      <c r="H273" s="49" t="s">
        <v>129</v>
      </c>
      <c r="I273" s="49" t="s">
        <v>1490</v>
      </c>
      <c r="J273" s="49" t="s">
        <v>1491</v>
      </c>
      <c r="K273" s="5" t="s">
        <v>6</v>
      </c>
      <c r="L273" s="6" t="s">
        <v>1492</v>
      </c>
      <c r="M273" s="5">
        <v>43032</v>
      </c>
      <c r="N273" s="7" t="s">
        <v>1493</v>
      </c>
      <c r="O273" s="6" t="s">
        <v>1494</v>
      </c>
      <c r="P273" s="8">
        <v>336</v>
      </c>
      <c r="Q273" s="8">
        <v>336</v>
      </c>
      <c r="R273" s="9">
        <f t="shared" si="22"/>
        <v>0</v>
      </c>
    </row>
    <row r="274" spans="2:18">
      <c r="B274" s="4">
        <v>266</v>
      </c>
      <c r="C274" s="4" t="s">
        <v>4</v>
      </c>
      <c r="D274" s="49" t="s">
        <v>45</v>
      </c>
      <c r="E274" s="47" t="s">
        <v>1495</v>
      </c>
      <c r="F274" s="49" t="s">
        <v>58</v>
      </c>
      <c r="G274" s="49" t="s">
        <v>121</v>
      </c>
      <c r="H274" s="49" t="s">
        <v>97</v>
      </c>
      <c r="I274" s="49" t="s">
        <v>122</v>
      </c>
      <c r="J274" s="49" t="s">
        <v>123</v>
      </c>
      <c r="K274" s="5" t="s">
        <v>5</v>
      </c>
      <c r="L274" s="6" t="s">
        <v>1496</v>
      </c>
      <c r="M274" s="5">
        <v>43033</v>
      </c>
      <c r="N274" s="7" t="s">
        <v>124</v>
      </c>
      <c r="O274" s="6" t="s">
        <v>125</v>
      </c>
      <c r="P274" s="8">
        <v>150</v>
      </c>
      <c r="Q274" s="8">
        <v>150</v>
      </c>
      <c r="R274" s="9">
        <f t="shared" si="22"/>
        <v>0</v>
      </c>
    </row>
    <row r="275" spans="2:18">
      <c r="B275" s="4">
        <v>267</v>
      </c>
      <c r="C275" s="4" t="s">
        <v>4</v>
      </c>
      <c r="D275" s="49" t="s">
        <v>45</v>
      </c>
      <c r="E275" s="47" t="s">
        <v>1497</v>
      </c>
      <c r="F275" s="49" t="s">
        <v>58</v>
      </c>
      <c r="G275" s="49" t="s">
        <v>121</v>
      </c>
      <c r="H275" s="49" t="s">
        <v>97</v>
      </c>
      <c r="I275" s="49" t="s">
        <v>122</v>
      </c>
      <c r="J275" s="49" t="s">
        <v>123</v>
      </c>
      <c r="K275" s="5" t="s">
        <v>5</v>
      </c>
      <c r="L275" s="6" t="s">
        <v>1498</v>
      </c>
      <c r="M275" s="5">
        <v>43033</v>
      </c>
      <c r="N275" s="7" t="s">
        <v>124</v>
      </c>
      <c r="O275" s="6" t="s">
        <v>125</v>
      </c>
      <c r="P275" s="8">
        <v>100</v>
      </c>
      <c r="Q275" s="8">
        <v>100</v>
      </c>
      <c r="R275" s="9">
        <f t="shared" si="22"/>
        <v>0</v>
      </c>
    </row>
    <row r="276" spans="2:18" ht="22.5">
      <c r="B276" s="4">
        <v>268</v>
      </c>
      <c r="C276" s="4" t="s">
        <v>4</v>
      </c>
      <c r="D276" s="49" t="s">
        <v>45</v>
      </c>
      <c r="E276" s="47" t="s">
        <v>1217</v>
      </c>
      <c r="F276" s="49" t="s">
        <v>58</v>
      </c>
      <c r="G276" s="49" t="s">
        <v>1499</v>
      </c>
      <c r="H276" s="49" t="s">
        <v>97</v>
      </c>
      <c r="I276" s="49" t="s">
        <v>1500</v>
      </c>
      <c r="J276" s="49" t="s">
        <v>593</v>
      </c>
      <c r="K276" s="5" t="s">
        <v>5</v>
      </c>
      <c r="L276" s="6" t="s">
        <v>1501</v>
      </c>
      <c r="M276" s="5">
        <v>43034</v>
      </c>
      <c r="N276" s="7" t="s">
        <v>1502</v>
      </c>
      <c r="O276" s="6" t="s">
        <v>1503</v>
      </c>
      <c r="P276" s="8">
        <v>125.44</v>
      </c>
      <c r="Q276" s="8">
        <v>79.739999999999995</v>
      </c>
      <c r="R276" s="9">
        <f t="shared" si="22"/>
        <v>45.7</v>
      </c>
    </row>
    <row r="277" spans="2:18" ht="33.75">
      <c r="B277" s="4">
        <v>269</v>
      </c>
      <c r="C277" s="4" t="s">
        <v>4</v>
      </c>
      <c r="D277" s="49" t="s">
        <v>45</v>
      </c>
      <c r="E277" s="49" t="s">
        <v>1102</v>
      </c>
      <c r="F277" s="49" t="s">
        <v>53</v>
      </c>
      <c r="G277" s="49" t="s">
        <v>146</v>
      </c>
      <c r="H277" s="49" t="s">
        <v>62</v>
      </c>
      <c r="I277" s="49" t="s">
        <v>52</v>
      </c>
      <c r="J277" s="49" t="s">
        <v>1504</v>
      </c>
      <c r="K277" s="5" t="s">
        <v>1343</v>
      </c>
      <c r="L277" s="6" t="s">
        <v>1505</v>
      </c>
      <c r="M277" s="5">
        <v>43039</v>
      </c>
      <c r="N277" s="7" t="s">
        <v>11</v>
      </c>
      <c r="O277" s="6" t="s">
        <v>8</v>
      </c>
      <c r="P277" s="8">
        <v>3956.74</v>
      </c>
      <c r="Q277" s="8">
        <v>2976.6</v>
      </c>
      <c r="R277" s="9">
        <f t="shared" si="22"/>
        <v>980.13999999999987</v>
      </c>
    </row>
    <row r="278" spans="2:18" ht="45">
      <c r="B278" s="4">
        <v>270</v>
      </c>
      <c r="C278" s="4" t="s">
        <v>3</v>
      </c>
      <c r="D278" s="49" t="s">
        <v>45</v>
      </c>
      <c r="E278" s="47" t="s">
        <v>1506</v>
      </c>
      <c r="F278" s="49" t="s">
        <v>53</v>
      </c>
      <c r="G278" s="12" t="s">
        <v>150</v>
      </c>
      <c r="H278" s="49" t="s">
        <v>62</v>
      </c>
      <c r="I278" s="49" t="s">
        <v>84</v>
      </c>
      <c r="J278" s="49" t="s">
        <v>1507</v>
      </c>
      <c r="K278" s="5" t="s">
        <v>6</v>
      </c>
      <c r="L278" s="6" t="s">
        <v>1508</v>
      </c>
      <c r="M278" s="5">
        <v>43040</v>
      </c>
      <c r="N278" s="7" t="s">
        <v>26</v>
      </c>
      <c r="O278" s="6" t="s">
        <v>23</v>
      </c>
      <c r="P278" s="8">
        <v>58.24</v>
      </c>
      <c r="Q278" s="8">
        <v>58.24</v>
      </c>
      <c r="R278" s="9">
        <f t="shared" si="22"/>
        <v>0</v>
      </c>
    </row>
    <row r="279" spans="2:18" ht="33.75">
      <c r="B279" s="4">
        <v>271</v>
      </c>
      <c r="C279" s="4" t="s">
        <v>3</v>
      </c>
      <c r="D279" s="49" t="s">
        <v>45</v>
      </c>
      <c r="E279" s="47" t="s">
        <v>1509</v>
      </c>
      <c r="F279" s="49" t="s">
        <v>53</v>
      </c>
      <c r="G279" s="12" t="s">
        <v>1510</v>
      </c>
      <c r="H279" s="49" t="s">
        <v>62</v>
      </c>
      <c r="I279" s="49" t="s">
        <v>1511</v>
      </c>
      <c r="J279" s="49" t="s">
        <v>800</v>
      </c>
      <c r="K279" s="5" t="s">
        <v>5</v>
      </c>
      <c r="L279" s="6" t="s">
        <v>1512</v>
      </c>
      <c r="M279" s="5">
        <v>43040</v>
      </c>
      <c r="N279" s="7" t="s">
        <v>1513</v>
      </c>
      <c r="O279" s="6" t="s">
        <v>1514</v>
      </c>
      <c r="P279" s="8">
        <v>1904</v>
      </c>
      <c r="Q279" s="8">
        <v>1904</v>
      </c>
      <c r="R279" s="9">
        <f t="shared" si="22"/>
        <v>0</v>
      </c>
    </row>
    <row r="280" spans="2:18" ht="33.75">
      <c r="B280" s="4">
        <v>272</v>
      </c>
      <c r="C280" s="4" t="s">
        <v>3</v>
      </c>
      <c r="D280" s="49" t="s">
        <v>45</v>
      </c>
      <c r="E280" s="47" t="s">
        <v>1515</v>
      </c>
      <c r="F280" s="49" t="s">
        <v>58</v>
      </c>
      <c r="G280" s="12" t="s">
        <v>127</v>
      </c>
      <c r="H280" s="49" t="s">
        <v>68</v>
      </c>
      <c r="I280" s="49" t="s">
        <v>1305</v>
      </c>
      <c r="J280" s="49" t="s">
        <v>1516</v>
      </c>
      <c r="K280" s="5" t="s">
        <v>5</v>
      </c>
      <c r="L280" s="6" t="s">
        <v>1517</v>
      </c>
      <c r="M280" s="5">
        <v>43045</v>
      </c>
      <c r="N280" s="7" t="s">
        <v>1308</v>
      </c>
      <c r="O280" s="6" t="s">
        <v>1309</v>
      </c>
      <c r="P280" s="8">
        <v>672</v>
      </c>
      <c r="Q280" s="8">
        <v>672</v>
      </c>
      <c r="R280" s="9">
        <f t="shared" si="22"/>
        <v>0</v>
      </c>
    </row>
    <row r="281" spans="2:18" ht="33.75">
      <c r="B281" s="4">
        <v>273</v>
      </c>
      <c r="C281" s="4" t="s">
        <v>4</v>
      </c>
      <c r="D281" s="49" t="s">
        <v>45</v>
      </c>
      <c r="E281" s="47" t="s">
        <v>103</v>
      </c>
      <c r="F281" s="49" t="s">
        <v>58</v>
      </c>
      <c r="G281" s="12" t="s">
        <v>1518</v>
      </c>
      <c r="H281" s="49" t="s">
        <v>68</v>
      </c>
      <c r="I281" s="49" t="s">
        <v>1519</v>
      </c>
      <c r="J281" s="49" t="s">
        <v>1520</v>
      </c>
      <c r="K281" s="5" t="s">
        <v>5</v>
      </c>
      <c r="L281" s="6" t="s">
        <v>1521</v>
      </c>
      <c r="M281" s="5">
        <v>43045</v>
      </c>
      <c r="N281" s="7" t="s">
        <v>1522</v>
      </c>
      <c r="O281" s="6" t="s">
        <v>1523</v>
      </c>
      <c r="P281" s="8">
        <v>1675.8</v>
      </c>
      <c r="Q281" s="8">
        <v>1616.22</v>
      </c>
      <c r="R281" s="9">
        <f t="shared" si="22"/>
        <v>59.579999999999927</v>
      </c>
    </row>
    <row r="282" spans="2:18" ht="22.5">
      <c r="B282" s="4">
        <v>274</v>
      </c>
      <c r="C282" s="4" t="s">
        <v>4</v>
      </c>
      <c r="D282" s="49" t="s">
        <v>45</v>
      </c>
      <c r="E282" s="47" t="s">
        <v>867</v>
      </c>
      <c r="F282" s="49" t="s">
        <v>72</v>
      </c>
      <c r="G282" s="49" t="s">
        <v>81</v>
      </c>
      <c r="H282" s="49" t="s">
        <v>74</v>
      </c>
      <c r="I282" s="49" t="s">
        <v>82</v>
      </c>
      <c r="J282" s="49" t="s">
        <v>83</v>
      </c>
      <c r="K282" s="5" t="s">
        <v>5</v>
      </c>
      <c r="L282" s="6" t="s">
        <v>1524</v>
      </c>
      <c r="M282" s="5">
        <v>43053</v>
      </c>
      <c r="N282" s="7" t="s">
        <v>22</v>
      </c>
      <c r="O282" s="6" t="s">
        <v>21</v>
      </c>
      <c r="P282" s="8">
        <v>274.18</v>
      </c>
      <c r="Q282" s="8">
        <v>274.18</v>
      </c>
      <c r="R282" s="9">
        <f t="shared" si="22"/>
        <v>0</v>
      </c>
    </row>
    <row r="283" spans="2:18" ht="41.25">
      <c r="B283" s="4">
        <v>275</v>
      </c>
      <c r="C283" s="4" t="s">
        <v>3</v>
      </c>
      <c r="D283" s="49" t="s">
        <v>45</v>
      </c>
      <c r="E283" s="47" t="s">
        <v>1525</v>
      </c>
      <c r="F283" s="49" t="s">
        <v>58</v>
      </c>
      <c r="G283" s="49" t="s">
        <v>1526</v>
      </c>
      <c r="H283" s="49" t="s">
        <v>68</v>
      </c>
      <c r="I283" s="49" t="s">
        <v>749</v>
      </c>
      <c r="J283" s="131" t="s">
        <v>1527</v>
      </c>
      <c r="K283" s="5" t="s">
        <v>5</v>
      </c>
      <c r="L283" s="6" t="s">
        <v>1528</v>
      </c>
      <c r="M283" s="5">
        <v>43053</v>
      </c>
      <c r="N283" s="7" t="s">
        <v>752</v>
      </c>
      <c r="O283" s="6" t="s">
        <v>753</v>
      </c>
      <c r="P283" s="8">
        <v>540</v>
      </c>
      <c r="Q283" s="8">
        <v>540</v>
      </c>
      <c r="R283" s="9">
        <f t="shared" si="22"/>
        <v>0</v>
      </c>
    </row>
    <row r="284" spans="2:18" ht="33.75">
      <c r="B284" s="4">
        <v>276</v>
      </c>
      <c r="C284" s="4" t="s">
        <v>3</v>
      </c>
      <c r="D284" s="49" t="s">
        <v>45</v>
      </c>
      <c r="E284" s="47" t="s">
        <v>71</v>
      </c>
      <c r="F284" s="49" t="s">
        <v>77</v>
      </c>
      <c r="G284" s="49" t="s">
        <v>90</v>
      </c>
      <c r="H284" s="49" t="s">
        <v>129</v>
      </c>
      <c r="I284" s="49" t="s">
        <v>1490</v>
      </c>
      <c r="J284" s="49" t="s">
        <v>1529</v>
      </c>
      <c r="K284" s="5" t="s">
        <v>6</v>
      </c>
      <c r="L284" s="6" t="s">
        <v>1530</v>
      </c>
      <c r="M284" s="5">
        <v>43054</v>
      </c>
      <c r="N284" s="7" t="s">
        <v>1493</v>
      </c>
      <c r="O284" s="6" t="s">
        <v>1494</v>
      </c>
      <c r="P284" s="8">
        <v>896</v>
      </c>
      <c r="Q284" s="8">
        <v>896</v>
      </c>
      <c r="R284" s="9">
        <f t="shared" si="22"/>
        <v>0</v>
      </c>
    </row>
    <row r="285" spans="2:18" ht="36">
      <c r="B285" s="4">
        <v>277</v>
      </c>
      <c r="C285" s="4" t="s">
        <v>4</v>
      </c>
      <c r="D285" s="49" t="s">
        <v>45</v>
      </c>
      <c r="E285" s="47" t="s">
        <v>936</v>
      </c>
      <c r="F285" s="49" t="s">
        <v>796</v>
      </c>
      <c r="G285" s="49" t="s">
        <v>1531</v>
      </c>
      <c r="H285" s="49" t="s">
        <v>798</v>
      </c>
      <c r="I285" s="49" t="s">
        <v>1532</v>
      </c>
      <c r="J285" s="88" t="s">
        <v>1533</v>
      </c>
      <c r="K285" s="5" t="s">
        <v>693</v>
      </c>
      <c r="L285" s="6" t="s">
        <v>1534</v>
      </c>
      <c r="M285" s="5">
        <v>43054</v>
      </c>
      <c r="N285" s="7" t="s">
        <v>1535</v>
      </c>
      <c r="O285" s="6" t="s">
        <v>1536</v>
      </c>
      <c r="P285" s="8">
        <v>4446.2</v>
      </c>
      <c r="Q285" s="8">
        <v>2362.48</v>
      </c>
      <c r="R285" s="9">
        <f>+P285-Q285</f>
        <v>2083.7199999999998</v>
      </c>
    </row>
    <row r="286" spans="2:18" ht="54">
      <c r="B286" s="4">
        <v>278</v>
      </c>
      <c r="C286" s="4" t="s">
        <v>3</v>
      </c>
      <c r="D286" s="49" t="s">
        <v>45</v>
      </c>
      <c r="E286" s="47" t="s">
        <v>867</v>
      </c>
      <c r="F286" s="49" t="s">
        <v>796</v>
      </c>
      <c r="G286" s="49" t="s">
        <v>92</v>
      </c>
      <c r="H286" s="49" t="s">
        <v>798</v>
      </c>
      <c r="I286" s="49" t="s">
        <v>1258</v>
      </c>
      <c r="J286" s="88" t="s">
        <v>1537</v>
      </c>
      <c r="K286" s="5" t="s">
        <v>5</v>
      </c>
      <c r="L286" s="6" t="s">
        <v>1538</v>
      </c>
      <c r="M286" s="5">
        <v>43055</v>
      </c>
      <c r="N286" s="7" t="s">
        <v>168</v>
      </c>
      <c r="O286" s="6" t="s">
        <v>169</v>
      </c>
      <c r="P286" s="8">
        <v>300</v>
      </c>
      <c r="Q286" s="8">
        <v>250</v>
      </c>
      <c r="R286" s="9">
        <f>+P286-Q286</f>
        <v>50</v>
      </c>
    </row>
    <row r="287" spans="2:18" ht="27">
      <c r="B287" s="4">
        <v>279</v>
      </c>
      <c r="C287" s="4" t="s">
        <v>4</v>
      </c>
      <c r="D287" s="49" t="s">
        <v>45</v>
      </c>
      <c r="E287" s="47" t="s">
        <v>1539</v>
      </c>
      <c r="F287" s="49" t="s">
        <v>58</v>
      </c>
      <c r="G287" s="49" t="s">
        <v>898</v>
      </c>
      <c r="H287" s="49" t="s">
        <v>99</v>
      </c>
      <c r="I287" s="49" t="s">
        <v>1540</v>
      </c>
      <c r="J287" s="88" t="s">
        <v>1541</v>
      </c>
      <c r="K287" s="5" t="s">
        <v>1542</v>
      </c>
      <c r="L287" s="6" t="s">
        <v>1543</v>
      </c>
      <c r="M287" s="5">
        <v>43060</v>
      </c>
      <c r="N287" s="7" t="s">
        <v>1544</v>
      </c>
      <c r="O287" s="6" t="s">
        <v>1545</v>
      </c>
      <c r="P287" s="8">
        <v>380.59</v>
      </c>
      <c r="Q287" s="8">
        <v>380.6</v>
      </c>
      <c r="R287" s="9">
        <f>+P287-Q287</f>
        <v>-1.0000000000047748E-2</v>
      </c>
    </row>
    <row r="288" spans="2:18" ht="56.25">
      <c r="B288" s="4">
        <v>280</v>
      </c>
      <c r="C288" s="4" t="s">
        <v>3</v>
      </c>
      <c r="D288" s="49" t="s">
        <v>45</v>
      </c>
      <c r="E288" s="47" t="s">
        <v>897</v>
      </c>
      <c r="F288" s="49" t="s">
        <v>77</v>
      </c>
      <c r="G288" s="49" t="s">
        <v>894</v>
      </c>
      <c r="H288" s="49" t="s">
        <v>129</v>
      </c>
      <c r="I288" s="49" t="s">
        <v>104</v>
      </c>
      <c r="J288" s="49" t="s">
        <v>1546</v>
      </c>
      <c r="K288" s="5" t="s">
        <v>5</v>
      </c>
      <c r="L288" s="6" t="s">
        <v>940</v>
      </c>
      <c r="M288" s="5">
        <v>43061</v>
      </c>
      <c r="N288" s="7" t="s">
        <v>10</v>
      </c>
      <c r="O288" s="6" t="s">
        <v>9</v>
      </c>
      <c r="P288" s="8">
        <v>535</v>
      </c>
      <c r="Q288" s="8">
        <v>535</v>
      </c>
      <c r="R288" s="9">
        <f t="shared" ref="R288:R294" si="23">+P288-Q288</f>
        <v>0</v>
      </c>
    </row>
    <row r="289" spans="2:18" ht="56.25">
      <c r="B289" s="4">
        <v>281</v>
      </c>
      <c r="C289" s="4" t="s">
        <v>3</v>
      </c>
      <c r="D289" s="49" t="s">
        <v>45</v>
      </c>
      <c r="E289" s="47" t="s">
        <v>1547</v>
      </c>
      <c r="F289" s="49" t="s">
        <v>77</v>
      </c>
      <c r="G289" s="49" t="s">
        <v>894</v>
      </c>
      <c r="H289" s="49" t="s">
        <v>129</v>
      </c>
      <c r="I289" s="49" t="s">
        <v>104</v>
      </c>
      <c r="J289" s="49" t="s">
        <v>1546</v>
      </c>
      <c r="K289" s="5" t="s">
        <v>5</v>
      </c>
      <c r="L289" s="6" t="s">
        <v>1548</v>
      </c>
      <c r="M289" s="5">
        <v>43061</v>
      </c>
      <c r="N289" s="7" t="s">
        <v>10</v>
      </c>
      <c r="O289" s="6" t="s">
        <v>9</v>
      </c>
      <c r="P289" s="8">
        <v>300</v>
      </c>
      <c r="Q289" s="8">
        <v>300</v>
      </c>
      <c r="R289" s="9">
        <f t="shared" si="23"/>
        <v>0</v>
      </c>
    </row>
    <row r="290" spans="2:18" ht="33.75">
      <c r="B290" s="4">
        <v>282</v>
      </c>
      <c r="C290" s="4" t="s">
        <v>3</v>
      </c>
      <c r="D290" s="49" t="s">
        <v>45</v>
      </c>
      <c r="E290" s="47" t="s">
        <v>1549</v>
      </c>
      <c r="F290" s="49" t="s">
        <v>77</v>
      </c>
      <c r="G290" s="49" t="s">
        <v>664</v>
      </c>
      <c r="H290" s="49" t="s">
        <v>129</v>
      </c>
      <c r="I290" s="49" t="s">
        <v>843</v>
      </c>
      <c r="J290" s="49" t="s">
        <v>1550</v>
      </c>
      <c r="K290" s="5" t="s">
        <v>5</v>
      </c>
      <c r="L290" s="6" t="s">
        <v>1551</v>
      </c>
      <c r="M290" s="5">
        <v>43062</v>
      </c>
      <c r="N290" s="7" t="s">
        <v>846</v>
      </c>
      <c r="O290" s="6" t="s">
        <v>20</v>
      </c>
      <c r="P290" s="8">
        <v>294</v>
      </c>
      <c r="Q290" s="8">
        <v>294</v>
      </c>
      <c r="R290" s="9">
        <f t="shared" si="23"/>
        <v>0</v>
      </c>
    </row>
    <row r="291" spans="2:18" ht="41.25">
      <c r="B291" s="4">
        <v>283</v>
      </c>
      <c r="C291" s="4" t="s">
        <v>3</v>
      </c>
      <c r="D291" s="49" t="s">
        <v>45</v>
      </c>
      <c r="E291" s="47" t="s">
        <v>1525</v>
      </c>
      <c r="F291" s="49" t="s">
        <v>58</v>
      </c>
      <c r="G291" s="49" t="s">
        <v>1526</v>
      </c>
      <c r="H291" s="49" t="s">
        <v>68</v>
      </c>
      <c r="I291" s="49" t="s">
        <v>749</v>
      </c>
      <c r="J291" s="131" t="s">
        <v>1527</v>
      </c>
      <c r="K291" s="5" t="s">
        <v>5</v>
      </c>
      <c r="L291" s="6" t="s">
        <v>1552</v>
      </c>
      <c r="M291" s="5">
        <v>43063</v>
      </c>
      <c r="N291" s="7" t="s">
        <v>752</v>
      </c>
      <c r="O291" s="6" t="s">
        <v>753</v>
      </c>
      <c r="P291" s="8">
        <v>140</v>
      </c>
      <c r="Q291" s="8">
        <v>140</v>
      </c>
      <c r="R291" s="9">
        <f t="shared" si="23"/>
        <v>0</v>
      </c>
    </row>
    <row r="292" spans="2:18">
      <c r="B292" s="4">
        <v>284</v>
      </c>
      <c r="C292" s="4" t="s">
        <v>4</v>
      </c>
      <c r="D292" s="49" t="s">
        <v>45</v>
      </c>
      <c r="E292" s="47" t="s">
        <v>1509</v>
      </c>
      <c r="F292" s="49" t="s">
        <v>58</v>
      </c>
      <c r="G292" s="49" t="s">
        <v>121</v>
      </c>
      <c r="H292" s="49" t="s">
        <v>97</v>
      </c>
      <c r="I292" s="49" t="s">
        <v>122</v>
      </c>
      <c r="J292" s="49" t="s">
        <v>123</v>
      </c>
      <c r="K292" s="5" t="s">
        <v>5</v>
      </c>
      <c r="L292" s="6" t="s">
        <v>1553</v>
      </c>
      <c r="M292" s="5">
        <v>43063</v>
      </c>
      <c r="N292" s="7" t="s">
        <v>124</v>
      </c>
      <c r="O292" s="6" t="s">
        <v>125</v>
      </c>
      <c r="P292" s="8">
        <v>140</v>
      </c>
      <c r="Q292" s="8">
        <v>140</v>
      </c>
      <c r="R292" s="9">
        <f t="shared" si="23"/>
        <v>0</v>
      </c>
    </row>
    <row r="293" spans="2:18" ht="22.5">
      <c r="B293" s="4">
        <v>285</v>
      </c>
      <c r="C293" s="4" t="s">
        <v>4</v>
      </c>
      <c r="D293" s="49" t="s">
        <v>45</v>
      </c>
      <c r="E293" s="47" t="s">
        <v>1443</v>
      </c>
      <c r="F293" s="49" t="s">
        <v>58</v>
      </c>
      <c r="G293" s="12" t="s">
        <v>98</v>
      </c>
      <c r="H293" s="49" t="s">
        <v>97</v>
      </c>
      <c r="I293" s="49" t="s">
        <v>1455</v>
      </c>
      <c r="J293" s="49" t="s">
        <v>1062</v>
      </c>
      <c r="K293" s="5" t="s">
        <v>1063</v>
      </c>
      <c r="L293" s="6" t="s">
        <v>1554</v>
      </c>
      <c r="M293" s="5">
        <v>43069</v>
      </c>
      <c r="N293" s="7" t="s">
        <v>1065</v>
      </c>
      <c r="O293" s="6" t="s">
        <v>1066</v>
      </c>
      <c r="P293" s="8">
        <v>121.2</v>
      </c>
      <c r="Q293" s="8">
        <v>121.2</v>
      </c>
      <c r="R293" s="9">
        <f t="shared" si="23"/>
        <v>0</v>
      </c>
    </row>
    <row r="294" spans="2:18" ht="33.75">
      <c r="B294" s="4">
        <v>286</v>
      </c>
      <c r="C294" s="4" t="s">
        <v>4</v>
      </c>
      <c r="D294" s="49" t="s">
        <v>45</v>
      </c>
      <c r="E294" s="49" t="s">
        <v>1555</v>
      </c>
      <c r="F294" s="49" t="s">
        <v>53</v>
      </c>
      <c r="G294" s="49" t="s">
        <v>146</v>
      </c>
      <c r="H294" s="49" t="s">
        <v>62</v>
      </c>
      <c r="I294" s="49" t="s">
        <v>52</v>
      </c>
      <c r="J294" s="49" t="s">
        <v>1556</v>
      </c>
      <c r="K294" s="5" t="s">
        <v>1343</v>
      </c>
      <c r="L294" s="6" t="s">
        <v>1557</v>
      </c>
      <c r="M294" s="5">
        <v>43069</v>
      </c>
      <c r="N294" s="7" t="s">
        <v>11</v>
      </c>
      <c r="O294" s="6" t="s">
        <v>8</v>
      </c>
      <c r="P294" s="8">
        <v>3971.52</v>
      </c>
      <c r="Q294" s="8">
        <v>2181.7199999999998</v>
      </c>
      <c r="R294" s="9">
        <f t="shared" si="23"/>
        <v>1789.8000000000002</v>
      </c>
    </row>
    <row r="295" spans="2:18">
      <c r="B295" s="4">
        <v>287</v>
      </c>
    </row>
    <row r="296" spans="2:18">
      <c r="B296" s="4">
        <v>288</v>
      </c>
    </row>
    <row r="297" spans="2:18" ht="33.75">
      <c r="B297" s="4">
        <v>289</v>
      </c>
      <c r="C297" s="4" t="s">
        <v>3</v>
      </c>
      <c r="D297" s="49" t="s">
        <v>45</v>
      </c>
      <c r="E297" s="49" t="s">
        <v>772</v>
      </c>
      <c r="F297" s="49" t="s">
        <v>63</v>
      </c>
      <c r="G297" s="49" t="s">
        <v>1558</v>
      </c>
      <c r="H297" s="49" t="s">
        <v>808</v>
      </c>
      <c r="I297" s="49" t="s">
        <v>1559</v>
      </c>
      <c r="J297" s="49" t="s">
        <v>1560</v>
      </c>
      <c r="K297" s="5" t="s">
        <v>5</v>
      </c>
      <c r="L297" s="6" t="s">
        <v>1561</v>
      </c>
      <c r="M297" s="5">
        <v>43070</v>
      </c>
      <c r="N297" s="7" t="s">
        <v>1562</v>
      </c>
      <c r="O297" s="6" t="s">
        <v>1563</v>
      </c>
      <c r="P297" s="8">
        <v>560</v>
      </c>
      <c r="Q297" s="8">
        <v>560</v>
      </c>
      <c r="R297" s="9">
        <f t="shared" ref="R297:R337" si="24">+P297-Q297</f>
        <v>0</v>
      </c>
    </row>
    <row r="298" spans="2:18" ht="56.25">
      <c r="B298" s="4">
        <v>290</v>
      </c>
      <c r="C298" s="4" t="s">
        <v>4</v>
      </c>
      <c r="D298" s="49" t="s">
        <v>45</v>
      </c>
      <c r="E298" s="49" t="s">
        <v>206</v>
      </c>
      <c r="F298" s="49" t="s">
        <v>63</v>
      </c>
      <c r="G298" s="49" t="s">
        <v>814</v>
      </c>
      <c r="H298" s="49" t="s">
        <v>808</v>
      </c>
      <c r="I298" s="49" t="s">
        <v>1564</v>
      </c>
      <c r="J298" s="49" t="s">
        <v>1565</v>
      </c>
      <c r="K298" s="5" t="s">
        <v>5</v>
      </c>
      <c r="L298" s="6" t="s">
        <v>1566</v>
      </c>
      <c r="M298" s="5">
        <v>43070</v>
      </c>
      <c r="N298" s="7" t="s">
        <v>1562</v>
      </c>
      <c r="O298" s="6" t="s">
        <v>1292</v>
      </c>
      <c r="P298" s="8">
        <v>960.96</v>
      </c>
      <c r="Q298" s="8">
        <v>960.96</v>
      </c>
      <c r="R298" s="9">
        <f t="shared" si="24"/>
        <v>0</v>
      </c>
    </row>
    <row r="299" spans="2:18" ht="22.5">
      <c r="B299" s="4">
        <v>291</v>
      </c>
      <c r="C299" s="4" t="s">
        <v>3</v>
      </c>
      <c r="D299" s="49" t="s">
        <v>45</v>
      </c>
      <c r="E299" s="49" t="s">
        <v>1567</v>
      </c>
      <c r="F299" s="49" t="s">
        <v>58</v>
      </c>
      <c r="G299" s="49" t="s">
        <v>1479</v>
      </c>
      <c r="H299" s="49" t="s">
        <v>68</v>
      </c>
      <c r="I299" s="49" t="s">
        <v>1568</v>
      </c>
      <c r="J299" s="49" t="s">
        <v>1569</v>
      </c>
      <c r="K299" s="5" t="s">
        <v>5</v>
      </c>
      <c r="L299" s="6" t="s">
        <v>1570</v>
      </c>
      <c r="M299" s="5">
        <v>43074</v>
      </c>
      <c r="N299" s="7" t="s">
        <v>1571</v>
      </c>
      <c r="O299" s="6" t="s">
        <v>1572</v>
      </c>
      <c r="P299" s="8">
        <v>460.07</v>
      </c>
      <c r="Q299" s="8">
        <v>287.51</v>
      </c>
      <c r="R299" s="9">
        <f t="shared" si="24"/>
        <v>172.56</v>
      </c>
    </row>
    <row r="300" spans="2:18" ht="45">
      <c r="B300" s="4">
        <v>292</v>
      </c>
      <c r="C300" s="4" t="s">
        <v>3</v>
      </c>
      <c r="D300" s="49" t="s">
        <v>45</v>
      </c>
      <c r="E300" s="49" t="s">
        <v>1573</v>
      </c>
      <c r="F300" s="49" t="s">
        <v>58</v>
      </c>
      <c r="G300" s="49" t="s">
        <v>98</v>
      </c>
      <c r="H300" s="49" t="s">
        <v>99</v>
      </c>
      <c r="I300" s="49" t="s">
        <v>763</v>
      </c>
      <c r="J300" s="49" t="s">
        <v>1574</v>
      </c>
      <c r="K300" s="5" t="s">
        <v>5</v>
      </c>
      <c r="L300" s="6" t="s">
        <v>1575</v>
      </c>
      <c r="M300" s="5">
        <v>43076</v>
      </c>
      <c r="N300" s="7" t="s">
        <v>766</v>
      </c>
      <c r="O300" s="6" t="s">
        <v>767</v>
      </c>
      <c r="P300" s="8">
        <v>2079.9899999999998</v>
      </c>
      <c r="Q300" s="8">
        <v>2079.9899999999998</v>
      </c>
      <c r="R300" s="9">
        <f t="shared" si="24"/>
        <v>0</v>
      </c>
    </row>
    <row r="301" spans="2:18" ht="67.5">
      <c r="B301" s="4">
        <v>293</v>
      </c>
      <c r="C301" s="4" t="s">
        <v>3</v>
      </c>
      <c r="D301" s="49" t="s">
        <v>45</v>
      </c>
      <c r="E301" s="49" t="s">
        <v>1573</v>
      </c>
      <c r="F301" s="49" t="s">
        <v>58</v>
      </c>
      <c r="G301" s="49" t="s">
        <v>98</v>
      </c>
      <c r="H301" s="49" t="s">
        <v>99</v>
      </c>
      <c r="I301" s="49" t="s">
        <v>763</v>
      </c>
      <c r="J301" s="49" t="s">
        <v>1576</v>
      </c>
      <c r="K301" s="5" t="s">
        <v>5</v>
      </c>
      <c r="L301" s="6" t="s">
        <v>1577</v>
      </c>
      <c r="M301" s="5">
        <v>43076</v>
      </c>
      <c r="N301" s="7" t="s">
        <v>770</v>
      </c>
      <c r="O301" s="6" t="s">
        <v>771</v>
      </c>
      <c r="P301" s="8">
        <v>1039.99</v>
      </c>
      <c r="Q301" s="8">
        <v>1039.99</v>
      </c>
      <c r="R301" s="9">
        <f t="shared" si="24"/>
        <v>0</v>
      </c>
    </row>
    <row r="302" spans="2:18" ht="22.5">
      <c r="B302" s="4">
        <v>294</v>
      </c>
      <c r="C302" s="4" t="s">
        <v>3</v>
      </c>
      <c r="D302" s="49" t="s">
        <v>45</v>
      </c>
      <c r="E302" s="49" t="s">
        <v>1578</v>
      </c>
      <c r="F302" s="49">
        <v>211</v>
      </c>
      <c r="G302" s="49" t="s">
        <v>98</v>
      </c>
      <c r="H302" s="49" t="s">
        <v>99</v>
      </c>
      <c r="I302" s="49" t="s">
        <v>69</v>
      </c>
      <c r="J302" s="49" t="s">
        <v>1579</v>
      </c>
      <c r="K302" s="5" t="s">
        <v>5</v>
      </c>
      <c r="L302" s="6" t="s">
        <v>1580</v>
      </c>
      <c r="M302" s="5">
        <v>43076</v>
      </c>
      <c r="N302" s="7" t="s">
        <v>37</v>
      </c>
      <c r="O302" s="6" t="s">
        <v>36</v>
      </c>
      <c r="P302" s="8">
        <v>2159.36</v>
      </c>
      <c r="Q302" s="8">
        <v>1217.05</v>
      </c>
      <c r="R302" s="9">
        <f t="shared" si="24"/>
        <v>942.31000000000017</v>
      </c>
    </row>
    <row r="303" spans="2:18" ht="33.75">
      <c r="B303" s="4">
        <v>295</v>
      </c>
      <c r="C303" s="4" t="s">
        <v>3</v>
      </c>
      <c r="D303" s="49" t="s">
        <v>45</v>
      </c>
      <c r="E303" s="49" t="s">
        <v>1578</v>
      </c>
      <c r="F303" s="49" t="s">
        <v>58</v>
      </c>
      <c r="G303" s="49" t="s">
        <v>98</v>
      </c>
      <c r="H303" s="49" t="s">
        <v>99</v>
      </c>
      <c r="I303" s="49" t="s">
        <v>69</v>
      </c>
      <c r="J303" s="49" t="s">
        <v>1581</v>
      </c>
      <c r="K303" s="5" t="s">
        <v>5</v>
      </c>
      <c r="L303" s="6" t="s">
        <v>1582</v>
      </c>
      <c r="M303" s="5">
        <v>43076</v>
      </c>
      <c r="N303" s="7" t="s">
        <v>32</v>
      </c>
      <c r="O303" s="6" t="s">
        <v>31</v>
      </c>
      <c r="P303" s="8">
        <v>2699.2</v>
      </c>
      <c r="Q303" s="8">
        <v>2699.2</v>
      </c>
      <c r="R303" s="9">
        <f t="shared" si="24"/>
        <v>0</v>
      </c>
    </row>
    <row r="304" spans="2:18" ht="45">
      <c r="B304" s="4">
        <v>296</v>
      </c>
      <c r="C304" s="4" t="s">
        <v>3</v>
      </c>
      <c r="D304" s="49" t="s">
        <v>45</v>
      </c>
      <c r="E304" s="47" t="s">
        <v>1583</v>
      </c>
      <c r="F304" s="49">
        <v>211</v>
      </c>
      <c r="G304" s="49" t="s">
        <v>98</v>
      </c>
      <c r="H304" s="49" t="s">
        <v>109</v>
      </c>
      <c r="I304" s="49" t="s">
        <v>104</v>
      </c>
      <c r="J304" s="49" t="s">
        <v>112</v>
      </c>
      <c r="K304" s="5" t="s">
        <v>5</v>
      </c>
      <c r="L304" s="6" t="s">
        <v>1584</v>
      </c>
      <c r="M304" s="5">
        <v>43076</v>
      </c>
      <c r="N304" s="7" t="s">
        <v>10</v>
      </c>
      <c r="O304" s="6" t="s">
        <v>9</v>
      </c>
      <c r="P304" s="8">
        <v>2645.16</v>
      </c>
      <c r="Q304" s="8">
        <v>2220.04</v>
      </c>
      <c r="R304" s="9">
        <f t="shared" si="24"/>
        <v>425.11999999999989</v>
      </c>
    </row>
    <row r="305" spans="2:18" ht="56.25">
      <c r="B305" s="4">
        <v>297</v>
      </c>
      <c r="C305" s="4" t="s">
        <v>3</v>
      </c>
      <c r="D305" s="49" t="s">
        <v>45</v>
      </c>
      <c r="E305" s="47" t="s">
        <v>669</v>
      </c>
      <c r="F305" s="49" t="s">
        <v>72</v>
      </c>
      <c r="G305" s="49" t="s">
        <v>143</v>
      </c>
      <c r="H305" s="49" t="s">
        <v>74</v>
      </c>
      <c r="I305" s="49" t="s">
        <v>884</v>
      </c>
      <c r="J305" s="49" t="s">
        <v>1585</v>
      </c>
      <c r="K305" s="5" t="s">
        <v>780</v>
      </c>
      <c r="L305" s="6" t="s">
        <v>1586</v>
      </c>
      <c r="M305" s="5">
        <v>43076</v>
      </c>
      <c r="N305" s="7" t="s">
        <v>782</v>
      </c>
      <c r="O305" s="6" t="s">
        <v>783</v>
      </c>
      <c r="P305" s="8">
        <v>672</v>
      </c>
      <c r="Q305" s="8">
        <v>600</v>
      </c>
      <c r="R305" s="9">
        <f t="shared" si="24"/>
        <v>72</v>
      </c>
    </row>
    <row r="306" spans="2:18" ht="45">
      <c r="B306" s="4">
        <v>298</v>
      </c>
      <c r="C306" s="4" t="s">
        <v>3</v>
      </c>
      <c r="D306" s="49" t="s">
        <v>45</v>
      </c>
      <c r="E306" s="17" t="s">
        <v>730</v>
      </c>
      <c r="F306" s="49" t="s">
        <v>77</v>
      </c>
      <c r="G306" s="49" t="s">
        <v>1092</v>
      </c>
      <c r="H306" s="49" t="s">
        <v>926</v>
      </c>
      <c r="I306" s="49" t="s">
        <v>927</v>
      </c>
      <c r="J306" s="49" t="s">
        <v>1587</v>
      </c>
      <c r="K306" s="5" t="s">
        <v>5</v>
      </c>
      <c r="L306" s="6" t="s">
        <v>1588</v>
      </c>
      <c r="M306" s="5">
        <v>43077</v>
      </c>
      <c r="N306" s="7" t="s">
        <v>637</v>
      </c>
      <c r="O306" s="6" t="s">
        <v>638</v>
      </c>
      <c r="P306" s="8">
        <v>1019.2</v>
      </c>
      <c r="Q306" s="8">
        <v>1019.2</v>
      </c>
      <c r="R306" s="9">
        <f t="shared" si="24"/>
        <v>0</v>
      </c>
    </row>
    <row r="307" spans="2:18" ht="22.5">
      <c r="B307" s="4">
        <v>299</v>
      </c>
      <c r="C307" s="132" t="s">
        <v>3</v>
      </c>
      <c r="D307" s="133" t="s">
        <v>45</v>
      </c>
      <c r="E307" s="12" t="s">
        <v>1555</v>
      </c>
      <c r="F307" s="133">
        <v>311</v>
      </c>
      <c r="G307" s="133" t="s">
        <v>55</v>
      </c>
      <c r="H307" s="133" t="s">
        <v>62</v>
      </c>
      <c r="I307" s="133" t="s">
        <v>1589</v>
      </c>
      <c r="J307" s="133" t="s">
        <v>1590</v>
      </c>
      <c r="K307" s="134" t="s">
        <v>5</v>
      </c>
      <c r="L307" s="72" t="s">
        <v>1591</v>
      </c>
      <c r="M307" s="71">
        <v>43079</v>
      </c>
      <c r="N307" s="135" t="s">
        <v>679</v>
      </c>
      <c r="O307" s="6" t="s">
        <v>680</v>
      </c>
      <c r="P307" s="77">
        <v>560</v>
      </c>
      <c r="Q307" s="77">
        <v>500</v>
      </c>
      <c r="R307" s="78">
        <f t="shared" si="24"/>
        <v>60</v>
      </c>
    </row>
    <row r="308" spans="2:18" ht="45.75">
      <c r="B308" s="4">
        <v>300</v>
      </c>
      <c r="C308" s="132" t="s">
        <v>4</v>
      </c>
      <c r="D308" s="133" t="s">
        <v>45</v>
      </c>
      <c r="E308" s="17" t="s">
        <v>918</v>
      </c>
      <c r="F308" s="133" t="s">
        <v>58</v>
      </c>
      <c r="G308" s="133" t="s">
        <v>98</v>
      </c>
      <c r="H308" s="133" t="s">
        <v>109</v>
      </c>
      <c r="I308" s="133" t="s">
        <v>104</v>
      </c>
      <c r="J308" s="133" t="s">
        <v>1592</v>
      </c>
      <c r="K308" s="136" t="s">
        <v>1593</v>
      </c>
      <c r="L308" s="137" t="s">
        <v>1594</v>
      </c>
      <c r="M308" s="138">
        <v>43080</v>
      </c>
      <c r="N308" s="139" t="s">
        <v>34</v>
      </c>
      <c r="O308" s="6" t="s">
        <v>33</v>
      </c>
      <c r="P308" s="77">
        <v>1552</v>
      </c>
      <c r="Q308" s="77">
        <v>1552</v>
      </c>
      <c r="R308" s="78">
        <f t="shared" si="24"/>
        <v>0</v>
      </c>
    </row>
    <row r="309" spans="2:18" ht="33.75">
      <c r="B309" s="4">
        <v>301</v>
      </c>
      <c r="C309" s="132" t="s">
        <v>4</v>
      </c>
      <c r="D309" s="133" t="s">
        <v>45</v>
      </c>
      <c r="E309" s="17" t="s">
        <v>716</v>
      </c>
      <c r="F309" s="133" t="s">
        <v>78</v>
      </c>
      <c r="G309" s="133" t="s">
        <v>90</v>
      </c>
      <c r="H309" s="133" t="s">
        <v>79</v>
      </c>
      <c r="I309" s="133" t="s">
        <v>1595</v>
      </c>
      <c r="J309" s="133" t="s">
        <v>1596</v>
      </c>
      <c r="K309" s="134" t="s">
        <v>6</v>
      </c>
      <c r="L309" s="6" t="s">
        <v>1597</v>
      </c>
      <c r="M309" s="138">
        <v>43081</v>
      </c>
      <c r="N309" s="135" t="s">
        <v>1598</v>
      </c>
      <c r="O309" s="6" t="s">
        <v>1211</v>
      </c>
      <c r="P309" s="77">
        <v>448</v>
      </c>
      <c r="Q309" s="77">
        <v>310</v>
      </c>
      <c r="R309" s="78">
        <f t="shared" si="24"/>
        <v>138</v>
      </c>
    </row>
    <row r="310" spans="2:18" ht="33.75">
      <c r="B310" s="4">
        <v>302</v>
      </c>
      <c r="C310" s="132" t="s">
        <v>4</v>
      </c>
      <c r="D310" s="133" t="s">
        <v>45</v>
      </c>
      <c r="E310" s="17" t="s">
        <v>1599</v>
      </c>
      <c r="F310" s="133" t="s">
        <v>78</v>
      </c>
      <c r="G310" s="133" t="s">
        <v>90</v>
      </c>
      <c r="H310" s="133" t="s">
        <v>79</v>
      </c>
      <c r="I310" s="133" t="s">
        <v>1600</v>
      </c>
      <c r="J310" s="133" t="s">
        <v>1596</v>
      </c>
      <c r="K310" s="134" t="s">
        <v>6</v>
      </c>
      <c r="L310" s="6" t="s">
        <v>1601</v>
      </c>
      <c r="M310" s="140">
        <v>43081</v>
      </c>
      <c r="N310" s="135" t="s">
        <v>1598</v>
      </c>
      <c r="O310" s="6" t="s">
        <v>1211</v>
      </c>
      <c r="P310" s="77">
        <v>1120</v>
      </c>
      <c r="Q310" s="77">
        <v>952</v>
      </c>
      <c r="R310" s="78">
        <f t="shared" si="24"/>
        <v>168</v>
      </c>
    </row>
    <row r="311" spans="2:18" ht="22.5">
      <c r="B311" s="4">
        <v>303</v>
      </c>
      <c r="C311" s="132" t="s">
        <v>3</v>
      </c>
      <c r="D311" s="133" t="s">
        <v>45</v>
      </c>
      <c r="E311" s="141">
        <v>137</v>
      </c>
      <c r="F311" s="133" t="s">
        <v>58</v>
      </c>
      <c r="G311" s="133" t="s">
        <v>127</v>
      </c>
      <c r="H311" s="133" t="s">
        <v>1602</v>
      </c>
      <c r="I311" s="133" t="s">
        <v>1603</v>
      </c>
      <c r="J311" s="133" t="s">
        <v>1604</v>
      </c>
      <c r="K311" s="134" t="s">
        <v>5</v>
      </c>
      <c r="L311" s="3" t="s">
        <v>1605</v>
      </c>
      <c r="M311" s="138">
        <v>43081</v>
      </c>
      <c r="N311" s="135" t="s">
        <v>1606</v>
      </c>
      <c r="O311" s="142" t="s">
        <v>1607</v>
      </c>
      <c r="P311" s="77">
        <v>3840.48</v>
      </c>
      <c r="Q311" s="77">
        <v>3840.48</v>
      </c>
      <c r="R311" s="78">
        <f t="shared" si="24"/>
        <v>0</v>
      </c>
    </row>
    <row r="312" spans="2:18" ht="45">
      <c r="B312" s="4">
        <v>304</v>
      </c>
      <c r="C312" s="132" t="s">
        <v>4</v>
      </c>
      <c r="D312" s="133" t="s">
        <v>45</v>
      </c>
      <c r="E312" s="143" t="s">
        <v>947</v>
      </c>
      <c r="F312" s="133" t="s">
        <v>58</v>
      </c>
      <c r="G312" s="133" t="s">
        <v>59</v>
      </c>
      <c r="H312" s="133" t="s">
        <v>68</v>
      </c>
      <c r="I312" s="133" t="s">
        <v>1608</v>
      </c>
      <c r="J312" s="133" t="s">
        <v>1403</v>
      </c>
      <c r="K312" s="134" t="s">
        <v>5</v>
      </c>
      <c r="L312" s="144" t="s">
        <v>1609</v>
      </c>
      <c r="M312" s="138">
        <v>43083</v>
      </c>
      <c r="N312" s="135" t="s">
        <v>1610</v>
      </c>
      <c r="O312" s="142" t="s">
        <v>1611</v>
      </c>
      <c r="P312" s="77">
        <v>368.14</v>
      </c>
      <c r="Q312" s="77">
        <v>265</v>
      </c>
      <c r="R312" s="78">
        <f t="shared" si="24"/>
        <v>103.13999999999999</v>
      </c>
    </row>
    <row r="313" spans="2:18" ht="33.75">
      <c r="B313" s="4">
        <v>305</v>
      </c>
      <c r="C313" s="132" t="s">
        <v>3</v>
      </c>
      <c r="D313" s="133" t="s">
        <v>45</v>
      </c>
      <c r="E313" s="145" t="s">
        <v>944</v>
      </c>
      <c r="F313" s="133" t="s">
        <v>77</v>
      </c>
      <c r="G313" s="133" t="s">
        <v>664</v>
      </c>
      <c r="H313" s="133" t="s">
        <v>1612</v>
      </c>
      <c r="I313" s="133" t="s">
        <v>1613</v>
      </c>
      <c r="J313" s="133" t="s">
        <v>1614</v>
      </c>
      <c r="K313" s="134" t="s">
        <v>5</v>
      </c>
      <c r="L313" s="144" t="s">
        <v>1615</v>
      </c>
      <c r="M313" s="138">
        <v>43087</v>
      </c>
      <c r="N313" s="135" t="s">
        <v>846</v>
      </c>
      <c r="O313" s="142" t="s">
        <v>1616</v>
      </c>
      <c r="P313" s="77">
        <v>297.92</v>
      </c>
      <c r="Q313" s="77">
        <v>297.92</v>
      </c>
      <c r="R313" s="78">
        <f t="shared" si="24"/>
        <v>0</v>
      </c>
    </row>
    <row r="314" spans="2:18" ht="33.75">
      <c r="B314" s="4">
        <v>306</v>
      </c>
      <c r="C314" s="132" t="s">
        <v>3</v>
      </c>
      <c r="D314" s="133" t="s">
        <v>45</v>
      </c>
      <c r="E314" s="143" t="s">
        <v>1617</v>
      </c>
      <c r="F314" s="133" t="s">
        <v>1618</v>
      </c>
      <c r="G314" s="133" t="s">
        <v>90</v>
      </c>
      <c r="H314" s="133" t="s">
        <v>1619</v>
      </c>
      <c r="I314" s="133" t="s">
        <v>1620</v>
      </c>
      <c r="J314" s="133" t="s">
        <v>1621</v>
      </c>
      <c r="K314" s="134" t="s">
        <v>1622</v>
      </c>
      <c r="L314" s="144" t="s">
        <v>1623</v>
      </c>
      <c r="M314" s="138">
        <v>43087</v>
      </c>
      <c r="N314" s="135" t="s">
        <v>1624</v>
      </c>
      <c r="O314" s="142" t="s">
        <v>1625</v>
      </c>
      <c r="P314" s="77">
        <v>705.6</v>
      </c>
      <c r="Q314" s="77">
        <v>705.6</v>
      </c>
      <c r="R314" s="78">
        <f t="shared" si="24"/>
        <v>0</v>
      </c>
    </row>
    <row r="315" spans="2:18" ht="22.5">
      <c r="B315" s="4">
        <v>307</v>
      </c>
      <c r="C315" s="132" t="s">
        <v>3</v>
      </c>
      <c r="D315" s="133" t="s">
        <v>45</v>
      </c>
      <c r="E315" s="145" t="s">
        <v>1626</v>
      </c>
      <c r="F315" s="133" t="s">
        <v>58</v>
      </c>
      <c r="G315" s="133" t="s">
        <v>1627</v>
      </c>
      <c r="H315" s="133" t="s">
        <v>68</v>
      </c>
      <c r="I315" s="133" t="s">
        <v>1628</v>
      </c>
      <c r="J315" s="133" t="s">
        <v>1629</v>
      </c>
      <c r="K315" s="134" t="s">
        <v>5</v>
      </c>
      <c r="L315" s="144" t="s">
        <v>1630</v>
      </c>
      <c r="M315" s="138">
        <v>43088</v>
      </c>
      <c r="N315" s="135" t="s">
        <v>1308</v>
      </c>
      <c r="O315" s="142" t="s">
        <v>1631</v>
      </c>
      <c r="P315" s="77">
        <v>672</v>
      </c>
      <c r="Q315" s="77">
        <v>672</v>
      </c>
      <c r="R315" s="78">
        <f t="shared" si="24"/>
        <v>0</v>
      </c>
    </row>
    <row r="316" spans="2:18" ht="33.75">
      <c r="B316" s="4">
        <v>308</v>
      </c>
      <c r="C316" s="132" t="s">
        <v>3</v>
      </c>
      <c r="D316" s="133" t="s">
        <v>45</v>
      </c>
      <c r="E316" s="143" t="s">
        <v>877</v>
      </c>
      <c r="F316" s="133" t="s">
        <v>77</v>
      </c>
      <c r="G316" s="133" t="s">
        <v>90</v>
      </c>
      <c r="H316" s="133" t="s">
        <v>129</v>
      </c>
      <c r="I316" s="133" t="s">
        <v>1632</v>
      </c>
      <c r="J316" s="133" t="s">
        <v>1621</v>
      </c>
      <c r="K316" s="134" t="s">
        <v>1622</v>
      </c>
      <c r="L316" s="144" t="s">
        <v>1633</v>
      </c>
      <c r="M316" s="138">
        <v>43088</v>
      </c>
      <c r="N316" s="135" t="s">
        <v>1624</v>
      </c>
      <c r="O316" s="142" t="s">
        <v>1625</v>
      </c>
      <c r="P316" s="77">
        <v>352.8</v>
      </c>
      <c r="Q316" s="77">
        <v>352.8</v>
      </c>
      <c r="R316" s="78">
        <f t="shared" si="24"/>
        <v>0</v>
      </c>
    </row>
    <row r="317" spans="2:18" ht="33.75">
      <c r="B317" s="4">
        <v>309</v>
      </c>
      <c r="C317" s="132" t="s">
        <v>3</v>
      </c>
      <c r="D317" s="133" t="s">
        <v>45</v>
      </c>
      <c r="E317" s="143" t="s">
        <v>1634</v>
      </c>
      <c r="F317" s="133" t="s">
        <v>1618</v>
      </c>
      <c r="G317" s="133" t="s">
        <v>90</v>
      </c>
      <c r="H317" s="133" t="s">
        <v>1619</v>
      </c>
      <c r="I317" s="133" t="s">
        <v>1635</v>
      </c>
      <c r="J317" s="133" t="s">
        <v>1621</v>
      </c>
      <c r="K317" s="134" t="s">
        <v>1622</v>
      </c>
      <c r="L317" s="144" t="s">
        <v>1636</v>
      </c>
      <c r="M317" s="138">
        <v>43088</v>
      </c>
      <c r="N317" s="135" t="s">
        <v>1624</v>
      </c>
      <c r="O317" s="142" t="s">
        <v>1625</v>
      </c>
      <c r="P317" s="77">
        <v>493.92</v>
      </c>
      <c r="Q317" s="77">
        <v>493.92</v>
      </c>
      <c r="R317" s="78">
        <f t="shared" si="24"/>
        <v>0</v>
      </c>
    </row>
    <row r="318" spans="2:18" ht="33.75">
      <c r="B318" s="4">
        <v>310</v>
      </c>
      <c r="C318" s="132" t="s">
        <v>3</v>
      </c>
      <c r="D318" s="133" t="s">
        <v>45</v>
      </c>
      <c r="E318" s="143" t="s">
        <v>108</v>
      </c>
      <c r="F318" s="133" t="s">
        <v>1618</v>
      </c>
      <c r="G318" s="133" t="s">
        <v>90</v>
      </c>
      <c r="H318" s="133" t="s">
        <v>1619</v>
      </c>
      <c r="I318" s="133" t="s">
        <v>1637</v>
      </c>
      <c r="J318" s="133" t="s">
        <v>1621</v>
      </c>
      <c r="K318" s="134" t="s">
        <v>1622</v>
      </c>
      <c r="L318" s="144" t="s">
        <v>1638</v>
      </c>
      <c r="M318" s="138">
        <v>43087</v>
      </c>
      <c r="N318" s="135" t="s">
        <v>1624</v>
      </c>
      <c r="O318" s="142" t="s">
        <v>1625</v>
      </c>
      <c r="P318" s="77">
        <v>705.6</v>
      </c>
      <c r="Q318" s="77">
        <v>705.6</v>
      </c>
      <c r="R318" s="78">
        <f t="shared" si="24"/>
        <v>0</v>
      </c>
    </row>
    <row r="319" spans="2:18" ht="33.75">
      <c r="B319" s="4">
        <v>311</v>
      </c>
      <c r="C319" s="132" t="s">
        <v>3</v>
      </c>
      <c r="D319" s="133" t="s">
        <v>45</v>
      </c>
      <c r="E319" s="143" t="s">
        <v>1639</v>
      </c>
      <c r="F319" s="133" t="s">
        <v>58</v>
      </c>
      <c r="G319" s="133" t="s">
        <v>98</v>
      </c>
      <c r="H319" s="133" t="s">
        <v>1169</v>
      </c>
      <c r="I319" s="133" t="s">
        <v>773</v>
      </c>
      <c r="J319" s="133" t="s">
        <v>1592</v>
      </c>
      <c r="K319" s="134" t="s">
        <v>5</v>
      </c>
      <c r="L319" s="144" t="s">
        <v>1640</v>
      </c>
      <c r="M319" s="138">
        <v>43096</v>
      </c>
      <c r="N319" s="135" t="s">
        <v>10</v>
      </c>
      <c r="O319" s="142" t="s">
        <v>1641</v>
      </c>
      <c r="P319" s="77">
        <v>151.26</v>
      </c>
      <c r="Q319" s="77">
        <v>135.05000000000001</v>
      </c>
      <c r="R319" s="78">
        <f t="shared" si="24"/>
        <v>16.20999999999998</v>
      </c>
    </row>
    <row r="320" spans="2:18" ht="33.75">
      <c r="B320" s="4">
        <v>312</v>
      </c>
      <c r="C320" s="132" t="s">
        <v>3</v>
      </c>
      <c r="D320" s="133" t="s">
        <v>45</v>
      </c>
      <c r="E320" s="143" t="s">
        <v>1642</v>
      </c>
      <c r="F320" s="133" t="s">
        <v>58</v>
      </c>
      <c r="G320" s="133" t="s">
        <v>98</v>
      </c>
      <c r="H320" s="133" t="s">
        <v>1151</v>
      </c>
      <c r="I320" s="133" t="s">
        <v>773</v>
      </c>
      <c r="J320" s="133" t="s">
        <v>265</v>
      </c>
      <c r="K320" s="134" t="s">
        <v>5</v>
      </c>
      <c r="L320" s="144" t="s">
        <v>1643</v>
      </c>
      <c r="M320" s="138">
        <v>43096</v>
      </c>
      <c r="N320" s="135" t="s">
        <v>10</v>
      </c>
      <c r="O320" s="142" t="s">
        <v>1641</v>
      </c>
      <c r="P320" s="77">
        <v>179.2</v>
      </c>
      <c r="Q320" s="77">
        <v>160</v>
      </c>
      <c r="R320" s="78">
        <f t="shared" si="24"/>
        <v>19.199999999999989</v>
      </c>
    </row>
    <row r="321" spans="2:18" ht="56.25">
      <c r="B321" s="4">
        <v>313</v>
      </c>
      <c r="C321" s="4" t="s">
        <v>3</v>
      </c>
      <c r="D321" s="49" t="s">
        <v>45</v>
      </c>
      <c r="E321" s="49" t="s">
        <v>1644</v>
      </c>
      <c r="F321" s="49" t="s">
        <v>58</v>
      </c>
      <c r="G321" s="49" t="s">
        <v>98</v>
      </c>
      <c r="H321" s="49" t="s">
        <v>734</v>
      </c>
      <c r="I321" s="49" t="s">
        <v>773</v>
      </c>
      <c r="J321" s="49" t="s">
        <v>1645</v>
      </c>
      <c r="K321" s="5" t="s">
        <v>5</v>
      </c>
      <c r="L321" s="6" t="s">
        <v>1159</v>
      </c>
      <c r="M321" s="5">
        <v>43096</v>
      </c>
      <c r="N321" s="7" t="s">
        <v>770</v>
      </c>
      <c r="O321" s="6" t="s">
        <v>771</v>
      </c>
      <c r="P321" s="8">
        <v>495.01</v>
      </c>
      <c r="Q321" s="8">
        <v>495.01</v>
      </c>
      <c r="R321" s="9">
        <f t="shared" si="24"/>
        <v>0</v>
      </c>
    </row>
    <row r="322" spans="2:18" ht="22.5">
      <c r="B322" s="4">
        <v>314</v>
      </c>
      <c r="C322" s="4" t="s">
        <v>3</v>
      </c>
      <c r="D322" s="49" t="s">
        <v>45</v>
      </c>
      <c r="E322" s="49" t="s">
        <v>1191</v>
      </c>
      <c r="F322" s="49" t="s">
        <v>53</v>
      </c>
      <c r="G322" s="49" t="s">
        <v>1192</v>
      </c>
      <c r="H322" s="49" t="s">
        <v>62</v>
      </c>
      <c r="I322" s="49" t="s">
        <v>1193</v>
      </c>
      <c r="J322" s="49" t="s">
        <v>1194</v>
      </c>
      <c r="K322" s="5" t="s">
        <v>1195</v>
      </c>
      <c r="L322" s="6" t="s">
        <v>1646</v>
      </c>
      <c r="M322" s="5">
        <v>43096</v>
      </c>
      <c r="N322" s="7" t="s">
        <v>1197</v>
      </c>
      <c r="O322" s="6" t="s">
        <v>1198</v>
      </c>
      <c r="P322" s="8">
        <v>616</v>
      </c>
      <c r="Q322" s="8">
        <v>616</v>
      </c>
      <c r="R322" s="9">
        <f t="shared" si="24"/>
        <v>0</v>
      </c>
    </row>
    <row r="323" spans="2:18" ht="45">
      <c r="B323" s="4">
        <v>315</v>
      </c>
      <c r="C323" s="4" t="s">
        <v>3</v>
      </c>
      <c r="D323" s="49" t="s">
        <v>45</v>
      </c>
      <c r="E323" s="49">
        <v>156</v>
      </c>
      <c r="F323" s="49" t="s">
        <v>58</v>
      </c>
      <c r="G323" s="49" t="s">
        <v>127</v>
      </c>
      <c r="H323" s="49" t="s">
        <v>68</v>
      </c>
      <c r="I323" s="49" t="s">
        <v>1647</v>
      </c>
      <c r="J323" s="49" t="s">
        <v>1648</v>
      </c>
      <c r="K323" s="5" t="s">
        <v>5</v>
      </c>
      <c r="L323" s="6" t="s">
        <v>1649</v>
      </c>
      <c r="M323" s="5">
        <v>43097</v>
      </c>
      <c r="N323" s="7" t="s">
        <v>1650</v>
      </c>
      <c r="O323" s="6" t="s">
        <v>1651</v>
      </c>
      <c r="P323" s="8">
        <v>1534.4</v>
      </c>
      <c r="Q323" s="8">
        <v>1534.4</v>
      </c>
      <c r="R323" s="9">
        <f t="shared" si="24"/>
        <v>0</v>
      </c>
    </row>
    <row r="324" spans="2:18" ht="22.5">
      <c r="B324" s="4">
        <v>316</v>
      </c>
      <c r="C324" s="4" t="s">
        <v>3</v>
      </c>
      <c r="D324" s="49" t="s">
        <v>45</v>
      </c>
      <c r="E324" s="49">
        <v>140</v>
      </c>
      <c r="F324" s="49">
        <v>211</v>
      </c>
      <c r="G324" s="49" t="s">
        <v>98</v>
      </c>
      <c r="H324" s="49" t="s">
        <v>99</v>
      </c>
      <c r="I324" s="49" t="s">
        <v>69</v>
      </c>
      <c r="J324" s="49" t="s">
        <v>1652</v>
      </c>
      <c r="K324" s="5" t="s">
        <v>5</v>
      </c>
      <c r="L324" s="6" t="s">
        <v>1216</v>
      </c>
      <c r="M324" s="5">
        <v>43098</v>
      </c>
      <c r="N324" s="7" t="s">
        <v>37</v>
      </c>
      <c r="O324" s="6" t="s">
        <v>36</v>
      </c>
      <c r="P324" s="8">
        <v>1831.6</v>
      </c>
      <c r="Q324" s="8">
        <v>1137.52</v>
      </c>
      <c r="R324" s="9">
        <f t="shared" si="24"/>
        <v>694.07999999999993</v>
      </c>
    </row>
    <row r="325" spans="2:18" ht="33.75">
      <c r="B325" s="4">
        <v>317</v>
      </c>
      <c r="C325" s="4" t="s">
        <v>3</v>
      </c>
      <c r="D325" s="49" t="s">
        <v>45</v>
      </c>
      <c r="E325" s="49">
        <v>140</v>
      </c>
      <c r="F325" s="49" t="s">
        <v>58</v>
      </c>
      <c r="G325" s="49" t="s">
        <v>98</v>
      </c>
      <c r="H325" s="49" t="s">
        <v>99</v>
      </c>
      <c r="I325" s="49" t="s">
        <v>69</v>
      </c>
      <c r="J325" s="49" t="s">
        <v>1653</v>
      </c>
      <c r="K325" s="5" t="s">
        <v>5</v>
      </c>
      <c r="L325" s="6" t="s">
        <v>1654</v>
      </c>
      <c r="M325" s="5">
        <v>43098</v>
      </c>
      <c r="N325" s="7" t="s">
        <v>32</v>
      </c>
      <c r="O325" s="6" t="s">
        <v>31</v>
      </c>
      <c r="P325" s="8">
        <v>2442.7800000000002</v>
      </c>
      <c r="Q325" s="8">
        <v>2442.7800000000002</v>
      </c>
      <c r="R325" s="9">
        <f t="shared" si="24"/>
        <v>0</v>
      </c>
    </row>
    <row r="326" spans="2:18" ht="45">
      <c r="B326" s="4">
        <v>318</v>
      </c>
      <c r="C326" s="4" t="s">
        <v>3</v>
      </c>
      <c r="D326" s="49" t="s">
        <v>45</v>
      </c>
      <c r="E326" s="47" t="s">
        <v>1583</v>
      </c>
      <c r="F326" s="49">
        <v>211</v>
      </c>
      <c r="G326" s="49" t="s">
        <v>98</v>
      </c>
      <c r="H326" s="49" t="s">
        <v>109</v>
      </c>
      <c r="I326" s="49" t="s">
        <v>104</v>
      </c>
      <c r="J326" s="49" t="s">
        <v>112</v>
      </c>
      <c r="K326" s="5" t="s">
        <v>5</v>
      </c>
      <c r="L326" s="6" t="s">
        <v>1655</v>
      </c>
      <c r="M326" s="5">
        <v>43098</v>
      </c>
      <c r="N326" s="7" t="s">
        <v>10</v>
      </c>
      <c r="O326" s="6" t="s">
        <v>9</v>
      </c>
      <c r="P326" s="8">
        <v>2645.16</v>
      </c>
      <c r="Q326" s="8">
        <v>2149.1999999999998</v>
      </c>
      <c r="R326" s="9">
        <f t="shared" si="24"/>
        <v>495.96000000000004</v>
      </c>
    </row>
    <row r="327" spans="2:18" ht="45">
      <c r="B327" s="4">
        <v>319</v>
      </c>
      <c r="C327" s="4" t="s">
        <v>3</v>
      </c>
      <c r="D327" s="49" t="s">
        <v>45</v>
      </c>
      <c r="E327" s="49" t="s">
        <v>1656</v>
      </c>
      <c r="F327" s="49" t="s">
        <v>58</v>
      </c>
      <c r="G327" s="49" t="s">
        <v>98</v>
      </c>
      <c r="H327" s="49" t="s">
        <v>99</v>
      </c>
      <c r="I327" s="49" t="s">
        <v>763</v>
      </c>
      <c r="J327" s="49" t="s">
        <v>1657</v>
      </c>
      <c r="K327" s="5" t="s">
        <v>5</v>
      </c>
      <c r="L327" s="6" t="s">
        <v>1658</v>
      </c>
      <c r="M327" s="5">
        <v>43098</v>
      </c>
      <c r="N327" s="7" t="s">
        <v>766</v>
      </c>
      <c r="O327" s="6" t="s">
        <v>767</v>
      </c>
      <c r="P327" s="8">
        <v>2079.9899999999998</v>
      </c>
      <c r="Q327" s="8">
        <v>2079.9899999999998</v>
      </c>
      <c r="R327" s="9">
        <f t="shared" si="24"/>
        <v>0</v>
      </c>
    </row>
    <row r="328" spans="2:18" ht="67.5">
      <c r="B328" s="4">
        <v>320</v>
      </c>
      <c r="C328" s="4" t="s">
        <v>3</v>
      </c>
      <c r="D328" s="49" t="s">
        <v>45</v>
      </c>
      <c r="E328" s="49" t="s">
        <v>1656</v>
      </c>
      <c r="F328" s="49" t="s">
        <v>58</v>
      </c>
      <c r="G328" s="49" t="s">
        <v>98</v>
      </c>
      <c r="H328" s="49" t="s">
        <v>99</v>
      </c>
      <c r="I328" s="49" t="s">
        <v>763</v>
      </c>
      <c r="J328" s="49" t="s">
        <v>1659</v>
      </c>
      <c r="K328" s="5" t="s">
        <v>5</v>
      </c>
      <c r="L328" s="6" t="s">
        <v>1660</v>
      </c>
      <c r="M328" s="5">
        <v>43098</v>
      </c>
      <c r="N328" s="7" t="s">
        <v>770</v>
      </c>
      <c r="O328" s="6" t="s">
        <v>771</v>
      </c>
      <c r="P328" s="8">
        <v>1039.99</v>
      </c>
      <c r="Q328" s="8">
        <v>1039.99</v>
      </c>
      <c r="R328" s="9">
        <f t="shared" si="24"/>
        <v>0</v>
      </c>
    </row>
    <row r="329" spans="2:18" ht="33.75">
      <c r="B329" s="4">
        <v>321</v>
      </c>
      <c r="C329" s="4" t="s">
        <v>4</v>
      </c>
      <c r="D329" s="49" t="s">
        <v>45</v>
      </c>
      <c r="E329" s="47" t="s">
        <v>825</v>
      </c>
      <c r="F329" s="49">
        <v>211</v>
      </c>
      <c r="G329" s="49" t="s">
        <v>98</v>
      </c>
      <c r="H329" s="49" t="s">
        <v>100</v>
      </c>
      <c r="I329" s="49" t="s">
        <v>101</v>
      </c>
      <c r="J329" s="49" t="s">
        <v>102</v>
      </c>
      <c r="K329" s="5" t="s">
        <v>5</v>
      </c>
      <c r="L329" s="6" t="s">
        <v>1661</v>
      </c>
      <c r="M329" s="5">
        <v>43098</v>
      </c>
      <c r="N329" s="7" t="s">
        <v>34</v>
      </c>
      <c r="O329" s="6" t="s">
        <v>33</v>
      </c>
      <c r="P329" s="112">
        <v>1552</v>
      </c>
      <c r="Q329" s="8">
        <v>233.45</v>
      </c>
      <c r="R329" s="9">
        <f t="shared" si="24"/>
        <v>1318.55</v>
      </c>
    </row>
    <row r="330" spans="2:18" ht="33.75">
      <c r="B330" s="4">
        <v>322</v>
      </c>
      <c r="C330" s="4" t="s">
        <v>4</v>
      </c>
      <c r="D330" s="49" t="s">
        <v>45</v>
      </c>
      <c r="E330" s="47" t="s">
        <v>825</v>
      </c>
      <c r="F330" s="49">
        <v>211</v>
      </c>
      <c r="G330" s="49" t="s">
        <v>98</v>
      </c>
      <c r="H330" s="49" t="s">
        <v>100</v>
      </c>
      <c r="I330" s="49" t="s">
        <v>101</v>
      </c>
      <c r="J330" s="49" t="s">
        <v>102</v>
      </c>
      <c r="K330" s="5" t="s">
        <v>5</v>
      </c>
      <c r="L330" s="6" t="s">
        <v>1662</v>
      </c>
      <c r="M330" s="5">
        <v>43098</v>
      </c>
      <c r="N330" s="7" t="s">
        <v>34</v>
      </c>
      <c r="O330" s="6" t="s">
        <v>33</v>
      </c>
      <c r="P330" s="113"/>
      <c r="Q330" s="8">
        <v>379.35</v>
      </c>
      <c r="R330" s="9">
        <f t="shared" si="24"/>
        <v>-379.35</v>
      </c>
    </row>
    <row r="331" spans="2:18" ht="33.75">
      <c r="B331" s="4">
        <v>323</v>
      </c>
      <c r="C331" s="4" t="s">
        <v>4</v>
      </c>
      <c r="D331" s="49" t="s">
        <v>45</v>
      </c>
      <c r="E331" s="47" t="s">
        <v>825</v>
      </c>
      <c r="F331" s="49">
        <v>211</v>
      </c>
      <c r="G331" s="49" t="s">
        <v>98</v>
      </c>
      <c r="H331" s="49" t="s">
        <v>100</v>
      </c>
      <c r="I331" s="49" t="s">
        <v>101</v>
      </c>
      <c r="J331" s="49" t="s">
        <v>102</v>
      </c>
      <c r="K331" s="5" t="s">
        <v>5</v>
      </c>
      <c r="L331" s="6" t="s">
        <v>1663</v>
      </c>
      <c r="M331" s="5">
        <v>43098</v>
      </c>
      <c r="N331" s="7" t="s">
        <v>34</v>
      </c>
      <c r="O331" s="6" t="s">
        <v>33</v>
      </c>
      <c r="P331" s="113"/>
      <c r="Q331" s="8">
        <v>224.95</v>
      </c>
      <c r="R331" s="9">
        <f t="shared" si="24"/>
        <v>-224.95</v>
      </c>
    </row>
    <row r="332" spans="2:18" ht="33.75">
      <c r="B332" s="4">
        <v>324</v>
      </c>
      <c r="C332" s="4" t="s">
        <v>4</v>
      </c>
      <c r="D332" s="49" t="s">
        <v>45</v>
      </c>
      <c r="E332" s="47" t="s">
        <v>825</v>
      </c>
      <c r="F332" s="49">
        <v>211</v>
      </c>
      <c r="G332" s="49" t="s">
        <v>98</v>
      </c>
      <c r="H332" s="49" t="s">
        <v>100</v>
      </c>
      <c r="I332" s="49" t="s">
        <v>101</v>
      </c>
      <c r="J332" s="49" t="s">
        <v>102</v>
      </c>
      <c r="K332" s="5" t="s">
        <v>5</v>
      </c>
      <c r="L332" s="6" t="s">
        <v>1664</v>
      </c>
      <c r="M332" s="5">
        <v>43098</v>
      </c>
      <c r="N332" s="7" t="s">
        <v>34</v>
      </c>
      <c r="O332" s="6" t="s">
        <v>33</v>
      </c>
      <c r="P332" s="113"/>
      <c r="Q332" s="8">
        <v>219.8</v>
      </c>
      <c r="R332" s="9">
        <f t="shared" si="24"/>
        <v>-219.8</v>
      </c>
    </row>
    <row r="333" spans="2:18" ht="33.75">
      <c r="B333" s="4">
        <v>325</v>
      </c>
      <c r="C333" s="4" t="s">
        <v>4</v>
      </c>
      <c r="D333" s="49" t="s">
        <v>45</v>
      </c>
      <c r="E333" s="47" t="s">
        <v>825</v>
      </c>
      <c r="F333" s="49">
        <v>211</v>
      </c>
      <c r="G333" s="49" t="s">
        <v>98</v>
      </c>
      <c r="H333" s="49" t="s">
        <v>100</v>
      </c>
      <c r="I333" s="49" t="s">
        <v>101</v>
      </c>
      <c r="J333" s="49" t="s">
        <v>102</v>
      </c>
      <c r="K333" s="5" t="s">
        <v>5</v>
      </c>
      <c r="L333" s="6" t="s">
        <v>1665</v>
      </c>
      <c r="M333" s="5">
        <v>43098</v>
      </c>
      <c r="N333" s="7" t="s">
        <v>34</v>
      </c>
      <c r="O333" s="6" t="s">
        <v>33</v>
      </c>
      <c r="P333" s="113"/>
      <c r="Q333" s="8">
        <v>165.1</v>
      </c>
      <c r="R333" s="9">
        <f t="shared" si="24"/>
        <v>-165.1</v>
      </c>
    </row>
    <row r="334" spans="2:18" ht="33.75">
      <c r="B334" s="4">
        <v>326</v>
      </c>
      <c r="C334" s="4" t="s">
        <v>4</v>
      </c>
      <c r="D334" s="49" t="s">
        <v>45</v>
      </c>
      <c r="E334" s="47" t="s">
        <v>825</v>
      </c>
      <c r="F334" s="49">
        <v>211</v>
      </c>
      <c r="G334" s="49" t="s">
        <v>98</v>
      </c>
      <c r="H334" s="49" t="s">
        <v>100</v>
      </c>
      <c r="I334" s="49" t="s">
        <v>101</v>
      </c>
      <c r="J334" s="49" t="s">
        <v>102</v>
      </c>
      <c r="K334" s="5" t="s">
        <v>5</v>
      </c>
      <c r="L334" s="6" t="s">
        <v>1666</v>
      </c>
      <c r="M334" s="5">
        <v>43098</v>
      </c>
      <c r="N334" s="7" t="s">
        <v>34</v>
      </c>
      <c r="O334" s="6" t="s">
        <v>17</v>
      </c>
      <c r="P334" s="113"/>
      <c r="Q334" s="8">
        <v>311.85000000000002</v>
      </c>
      <c r="R334" s="9">
        <f t="shared" si="24"/>
        <v>-311.85000000000002</v>
      </c>
    </row>
    <row r="335" spans="2:18" ht="33.75">
      <c r="B335" s="4">
        <v>327</v>
      </c>
      <c r="C335" s="4" t="s">
        <v>4</v>
      </c>
      <c r="D335" s="49" t="s">
        <v>45</v>
      </c>
      <c r="E335" s="47" t="s">
        <v>825</v>
      </c>
      <c r="F335" s="49">
        <v>211</v>
      </c>
      <c r="G335" s="49" t="s">
        <v>98</v>
      </c>
      <c r="H335" s="49" t="s">
        <v>100</v>
      </c>
      <c r="I335" s="49" t="s">
        <v>101</v>
      </c>
      <c r="J335" s="49" t="s">
        <v>102</v>
      </c>
      <c r="K335" s="5" t="s">
        <v>5</v>
      </c>
      <c r="L335" s="6" t="s">
        <v>1667</v>
      </c>
      <c r="M335" s="5">
        <v>43098</v>
      </c>
      <c r="N335" s="7" t="s">
        <v>34</v>
      </c>
      <c r="O335" s="6" t="s">
        <v>17</v>
      </c>
      <c r="P335" s="114"/>
      <c r="Q335" s="8">
        <v>17.5</v>
      </c>
      <c r="R335" s="9">
        <f t="shared" si="24"/>
        <v>-17.5</v>
      </c>
    </row>
    <row r="336" spans="2:18" ht="33.75">
      <c r="B336" s="4">
        <v>328</v>
      </c>
      <c r="C336" s="132" t="s">
        <v>4</v>
      </c>
      <c r="D336" s="133" t="s">
        <v>45</v>
      </c>
      <c r="E336" s="17" t="s">
        <v>1599</v>
      </c>
      <c r="F336" s="133" t="s">
        <v>58</v>
      </c>
      <c r="G336" s="133" t="s">
        <v>1499</v>
      </c>
      <c r="H336" s="49" t="s">
        <v>100</v>
      </c>
      <c r="I336" s="133" t="s">
        <v>1668</v>
      </c>
      <c r="J336" s="133" t="s">
        <v>1592</v>
      </c>
      <c r="K336" s="136" t="s">
        <v>1593</v>
      </c>
      <c r="L336" s="6" t="s">
        <v>1669</v>
      </c>
      <c r="M336" s="5">
        <v>43098</v>
      </c>
      <c r="N336" s="139" t="s">
        <v>1670</v>
      </c>
      <c r="O336" s="6" t="s">
        <v>1671</v>
      </c>
      <c r="P336" s="77">
        <v>168</v>
      </c>
      <c r="Q336" s="77">
        <v>168</v>
      </c>
      <c r="R336" s="78">
        <f t="shared" si="24"/>
        <v>0</v>
      </c>
    </row>
    <row r="337" spans="2:18" ht="33.75">
      <c r="B337" s="4">
        <v>329</v>
      </c>
      <c r="C337" s="132" t="s">
        <v>4</v>
      </c>
      <c r="D337" s="133" t="s">
        <v>45</v>
      </c>
      <c r="E337" s="17" t="s">
        <v>1672</v>
      </c>
      <c r="F337" s="133" t="s">
        <v>53</v>
      </c>
      <c r="G337" s="133" t="s">
        <v>146</v>
      </c>
      <c r="H337" s="49" t="s">
        <v>62</v>
      </c>
      <c r="I337" s="133" t="s">
        <v>1673</v>
      </c>
      <c r="J337" s="133" t="s">
        <v>1674</v>
      </c>
      <c r="K337" s="136" t="s">
        <v>1675</v>
      </c>
      <c r="L337" s="6" t="s">
        <v>1676</v>
      </c>
      <c r="M337" s="5">
        <v>43098</v>
      </c>
      <c r="N337" s="139" t="s">
        <v>11</v>
      </c>
      <c r="O337" s="6" t="s">
        <v>8</v>
      </c>
      <c r="P337" s="77">
        <v>3971.52</v>
      </c>
      <c r="Q337" s="77">
        <v>2157.96</v>
      </c>
      <c r="R337" s="78">
        <f t="shared" si="24"/>
        <v>1813.56</v>
      </c>
    </row>
    <row r="338" spans="2:18" ht="22.5">
      <c r="B338" s="4">
        <v>330</v>
      </c>
      <c r="C338" s="4" t="s">
        <v>4</v>
      </c>
      <c r="D338" s="49" t="s">
        <v>45</v>
      </c>
      <c r="E338" s="17" t="s">
        <v>1677</v>
      </c>
      <c r="F338" s="49" t="s">
        <v>58</v>
      </c>
      <c r="G338" s="49" t="s">
        <v>898</v>
      </c>
      <c r="H338" s="49" t="s">
        <v>99</v>
      </c>
      <c r="I338" s="49" t="s">
        <v>899</v>
      </c>
      <c r="J338" s="49" t="s">
        <v>593</v>
      </c>
      <c r="K338" s="5" t="s">
        <v>693</v>
      </c>
      <c r="L338" s="6" t="s">
        <v>1678</v>
      </c>
      <c r="M338" s="5">
        <v>43098</v>
      </c>
      <c r="N338" s="7" t="s">
        <v>901</v>
      </c>
      <c r="O338" s="6" t="s">
        <v>902</v>
      </c>
      <c r="P338" s="8">
        <v>172.97</v>
      </c>
      <c r="Q338" s="8">
        <v>172.97</v>
      </c>
      <c r="R338" s="9">
        <f>+P338-Q338</f>
        <v>0</v>
      </c>
    </row>
    <row r="339" spans="2:18">
      <c r="B339" s="4">
        <v>331</v>
      </c>
      <c r="C339" s="4" t="s">
        <v>4</v>
      </c>
      <c r="D339" s="49" t="s">
        <v>45</v>
      </c>
      <c r="E339" s="17" t="s">
        <v>1677</v>
      </c>
      <c r="F339" s="49" t="s">
        <v>58</v>
      </c>
      <c r="G339" s="49" t="s">
        <v>898</v>
      </c>
      <c r="H339" s="49" t="s">
        <v>99</v>
      </c>
      <c r="I339" s="49" t="s">
        <v>1679</v>
      </c>
      <c r="J339" s="49" t="s">
        <v>593</v>
      </c>
      <c r="K339" s="5" t="s">
        <v>5</v>
      </c>
      <c r="L339" s="6" t="s">
        <v>1680</v>
      </c>
      <c r="M339" s="5">
        <v>43098</v>
      </c>
      <c r="N339" s="7" t="s">
        <v>854</v>
      </c>
      <c r="O339" s="6" t="s">
        <v>16</v>
      </c>
      <c r="P339" s="8">
        <v>224.73</v>
      </c>
      <c r="Q339" s="8">
        <v>224.73</v>
      </c>
      <c r="R339" s="9">
        <f t="shared" ref="R339" si="25">+P339-Q339</f>
        <v>0</v>
      </c>
    </row>
    <row r="340" spans="2:18">
      <c r="B340" s="130"/>
      <c r="E340" s="3"/>
    </row>
  </sheetData>
  <mergeCells count="11">
    <mergeCell ref="P329:P335"/>
    <mergeCell ref="P186:P192"/>
    <mergeCell ref="P221:P227"/>
    <mergeCell ref="P142:P148"/>
    <mergeCell ref="P40:P46"/>
    <mergeCell ref="P18:P23"/>
    <mergeCell ref="B6:O6"/>
    <mergeCell ref="B7:O7"/>
    <mergeCell ref="K8:L8"/>
    <mergeCell ref="P65:P71"/>
    <mergeCell ref="P110:P116"/>
  </mergeCells>
  <pageMargins left="0.4" right="0.25" top="0.35" bottom="0.28000000000000003" header="0.31496062992125984" footer="0.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R81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0" sqref="B10"/>
    </sheetView>
  </sheetViews>
  <sheetFormatPr baseColWidth="10" defaultRowHeight="12.75"/>
  <cols>
    <col min="1" max="1" width="6.42578125" style="23" customWidth="1"/>
    <col min="2" max="2" width="3" style="63" bestFit="1" customWidth="1"/>
    <col min="3" max="3" width="13" style="59" customWidth="1"/>
    <col min="4" max="4" width="22.140625" style="94" customWidth="1"/>
    <col min="5" max="5" width="40.140625" style="23" customWidth="1"/>
    <col min="6" max="6" width="15.28515625" style="57" customWidth="1"/>
    <col min="7" max="7" width="4" style="23" bestFit="1" customWidth="1"/>
    <col min="8" max="8" width="14.7109375" style="23" customWidth="1"/>
    <col min="9" max="9" width="21.7109375" style="23" customWidth="1"/>
    <col min="10" max="10" width="35.85546875" style="23" customWidth="1"/>
    <col min="11" max="11" width="18.28515625" style="23" customWidth="1"/>
    <col min="12" max="12" width="12.140625" style="23" customWidth="1"/>
    <col min="13" max="13" width="7.5703125" style="23" customWidth="1"/>
    <col min="14" max="14" width="33.85546875" style="94" customWidth="1"/>
    <col min="15" max="15" width="15.140625" style="59" customWidth="1"/>
    <col min="16" max="17" width="11.7109375" style="23" customWidth="1"/>
    <col min="18" max="16384" width="11.42578125" style="23"/>
  </cols>
  <sheetData>
    <row r="1" spans="2:18">
      <c r="F1" s="65"/>
    </row>
    <row r="2" spans="2:18">
      <c r="F2" s="65"/>
    </row>
    <row r="3" spans="2:18">
      <c r="F3" s="65"/>
    </row>
    <row r="4" spans="2:18">
      <c r="F4" s="65"/>
    </row>
    <row r="5" spans="2:18">
      <c r="F5" s="65"/>
    </row>
    <row r="6" spans="2:18">
      <c r="F6" s="65"/>
    </row>
    <row r="7" spans="2:18">
      <c r="F7" s="65"/>
    </row>
    <row r="8" spans="2:18">
      <c r="F8" s="65"/>
    </row>
    <row r="9" spans="2:18" ht="15.75">
      <c r="B9" s="115" t="s">
        <v>1743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1" spans="2:18" ht="25.5">
      <c r="B11" s="21" t="s">
        <v>1</v>
      </c>
      <c r="C11" s="21" t="s">
        <v>138</v>
      </c>
      <c r="D11" s="21" t="s">
        <v>130</v>
      </c>
      <c r="E11" s="21" t="s">
        <v>43</v>
      </c>
      <c r="F11" s="21" t="s">
        <v>50</v>
      </c>
      <c r="G11" s="21" t="s">
        <v>48</v>
      </c>
      <c r="H11" s="21" t="s">
        <v>51</v>
      </c>
      <c r="I11" s="21" t="s">
        <v>49</v>
      </c>
      <c r="J11" s="22" t="s">
        <v>153</v>
      </c>
      <c r="K11" s="21" t="s">
        <v>132</v>
      </c>
      <c r="L11" s="21" t="s">
        <v>134</v>
      </c>
      <c r="M11" s="21" t="s">
        <v>133</v>
      </c>
      <c r="N11" s="21" t="s">
        <v>46</v>
      </c>
      <c r="O11" s="22" t="s">
        <v>2</v>
      </c>
      <c r="P11" s="21" t="s">
        <v>44</v>
      </c>
      <c r="Q11" s="21" t="s">
        <v>131</v>
      </c>
      <c r="R11" s="21" t="s">
        <v>47</v>
      </c>
    </row>
    <row r="12" spans="2:18" ht="25.5">
      <c r="B12" s="106">
        <v>1</v>
      </c>
      <c r="C12" s="60" t="s">
        <v>156</v>
      </c>
      <c r="D12" s="156" t="s">
        <v>311</v>
      </c>
      <c r="E12" s="61" t="s">
        <v>312</v>
      </c>
      <c r="F12" s="102" t="s">
        <v>344</v>
      </c>
      <c r="G12" s="18">
        <v>121</v>
      </c>
      <c r="H12" s="18" t="s">
        <v>345</v>
      </c>
      <c r="I12" s="107" t="s">
        <v>170</v>
      </c>
      <c r="J12" s="18"/>
      <c r="K12" s="101">
        <v>42774</v>
      </c>
      <c r="L12" s="101">
        <v>42776</v>
      </c>
      <c r="M12" s="102" t="s">
        <v>527</v>
      </c>
      <c r="N12" s="103" t="s">
        <v>372</v>
      </c>
      <c r="O12" s="93" t="s">
        <v>20</v>
      </c>
      <c r="P12" s="56">
        <v>878.5</v>
      </c>
      <c r="Q12" s="56">
        <v>878.5</v>
      </c>
      <c r="R12" s="56">
        <f t="shared" ref="R12" si="0">+P12-Q12</f>
        <v>0</v>
      </c>
    </row>
    <row r="13" spans="2:18" ht="38.25">
      <c r="B13" s="106">
        <v>2</v>
      </c>
      <c r="C13" s="60" t="s">
        <v>156</v>
      </c>
      <c r="D13" s="156" t="s">
        <v>309</v>
      </c>
      <c r="E13" s="61" t="s">
        <v>310</v>
      </c>
      <c r="F13" s="102" t="s">
        <v>342</v>
      </c>
      <c r="G13" s="18">
        <v>311</v>
      </c>
      <c r="H13" s="18" t="s">
        <v>371</v>
      </c>
      <c r="I13" s="107" t="s">
        <v>314</v>
      </c>
      <c r="J13" s="18"/>
      <c r="K13" s="101">
        <v>42782</v>
      </c>
      <c r="L13" s="101">
        <v>42782</v>
      </c>
      <c r="M13" s="102" t="s">
        <v>320</v>
      </c>
      <c r="N13" s="103" t="s">
        <v>343</v>
      </c>
      <c r="O13" s="93" t="s">
        <v>232</v>
      </c>
      <c r="P13" s="56">
        <v>57017.54</v>
      </c>
      <c r="Q13" s="56">
        <v>48534.720000000001</v>
      </c>
      <c r="R13" s="56">
        <f t="shared" ref="R13:R28" si="1">+P13-Q13</f>
        <v>8482.82</v>
      </c>
    </row>
    <row r="14" spans="2:18" ht="51">
      <c r="B14" s="106">
        <v>3</v>
      </c>
      <c r="C14" s="60" t="s">
        <v>156</v>
      </c>
      <c r="D14" s="156" t="s">
        <v>303</v>
      </c>
      <c r="E14" s="61" t="s">
        <v>304</v>
      </c>
      <c r="F14" s="102" t="s">
        <v>335</v>
      </c>
      <c r="G14" s="18">
        <v>311</v>
      </c>
      <c r="H14" s="18" t="s">
        <v>369</v>
      </c>
      <c r="I14" s="107" t="s">
        <v>136</v>
      </c>
      <c r="J14" s="18"/>
      <c r="K14" s="101">
        <v>42790</v>
      </c>
      <c r="L14" s="101">
        <v>42792</v>
      </c>
      <c r="M14" s="102" t="s">
        <v>320</v>
      </c>
      <c r="N14" s="96" t="s">
        <v>30</v>
      </c>
      <c r="O14" s="60" t="s">
        <v>336</v>
      </c>
      <c r="P14" s="56">
        <v>6720</v>
      </c>
      <c r="Q14" s="56">
        <v>6720</v>
      </c>
      <c r="R14" s="56">
        <f t="shared" si="1"/>
        <v>0</v>
      </c>
    </row>
    <row r="15" spans="2:18" ht="38.25">
      <c r="B15" s="106">
        <v>4</v>
      </c>
      <c r="C15" s="60" t="s">
        <v>156</v>
      </c>
      <c r="D15" s="156" t="s">
        <v>305</v>
      </c>
      <c r="E15" s="61" t="s">
        <v>306</v>
      </c>
      <c r="F15" s="102" t="s">
        <v>337</v>
      </c>
      <c r="G15" s="18">
        <v>211</v>
      </c>
      <c r="H15" s="18" t="s">
        <v>338</v>
      </c>
      <c r="I15" s="107" t="s">
        <v>157</v>
      </c>
      <c r="J15" s="18"/>
      <c r="K15" s="101">
        <v>42790</v>
      </c>
      <c r="L15" s="101">
        <v>42792</v>
      </c>
      <c r="M15" s="102" t="s">
        <v>325</v>
      </c>
      <c r="N15" s="96" t="s">
        <v>339</v>
      </c>
      <c r="O15" s="93" t="s">
        <v>116</v>
      </c>
      <c r="P15" s="56">
        <v>5700</v>
      </c>
      <c r="Q15" s="56">
        <v>5700</v>
      </c>
      <c r="R15" s="56">
        <f t="shared" si="1"/>
        <v>0</v>
      </c>
    </row>
    <row r="16" spans="2:18" ht="51">
      <c r="B16" s="106">
        <v>5</v>
      </c>
      <c r="C16" s="60" t="s">
        <v>156</v>
      </c>
      <c r="D16" s="156" t="s">
        <v>307</v>
      </c>
      <c r="E16" s="61" t="s">
        <v>308</v>
      </c>
      <c r="F16" s="102" t="s">
        <v>340</v>
      </c>
      <c r="G16" s="18">
        <v>211</v>
      </c>
      <c r="H16" s="18" t="s">
        <v>370</v>
      </c>
      <c r="I16" s="107" t="s">
        <v>157</v>
      </c>
      <c r="J16" s="18"/>
      <c r="K16" s="101">
        <v>42790</v>
      </c>
      <c r="L16" s="101">
        <v>42792</v>
      </c>
      <c r="M16" s="102" t="s">
        <v>325</v>
      </c>
      <c r="N16" s="96" t="s">
        <v>341</v>
      </c>
      <c r="O16" s="93" t="s">
        <v>28</v>
      </c>
      <c r="P16" s="56">
        <v>2900</v>
      </c>
      <c r="Q16" s="56">
        <v>2900</v>
      </c>
      <c r="R16" s="56">
        <f t="shared" si="1"/>
        <v>0</v>
      </c>
    </row>
    <row r="17" spans="2:18" ht="51">
      <c r="B17" s="106">
        <v>6</v>
      </c>
      <c r="C17" s="60" t="s">
        <v>156</v>
      </c>
      <c r="D17" s="156" t="s">
        <v>302</v>
      </c>
      <c r="E17" s="61" t="s">
        <v>301</v>
      </c>
      <c r="F17" s="102" t="s">
        <v>333</v>
      </c>
      <c r="G17" s="18">
        <v>211</v>
      </c>
      <c r="H17" s="18" t="s">
        <v>332</v>
      </c>
      <c r="I17" s="107" t="s">
        <v>152</v>
      </c>
      <c r="J17" s="18" t="s">
        <v>139</v>
      </c>
      <c r="K17" s="101">
        <v>42790</v>
      </c>
      <c r="L17" s="101">
        <v>42790</v>
      </c>
      <c r="M17" s="102" t="s">
        <v>330</v>
      </c>
      <c r="N17" s="97" t="s">
        <v>334</v>
      </c>
      <c r="O17" s="93" t="s">
        <v>141</v>
      </c>
      <c r="P17" s="56">
        <v>57900</v>
      </c>
      <c r="Q17" s="56">
        <v>57900</v>
      </c>
      <c r="R17" s="56">
        <f t="shared" si="1"/>
        <v>0</v>
      </c>
    </row>
    <row r="18" spans="2:18" ht="51">
      <c r="B18" s="106">
        <v>7</v>
      </c>
      <c r="C18" s="60" t="s">
        <v>156</v>
      </c>
      <c r="D18" s="156" t="s">
        <v>300</v>
      </c>
      <c r="E18" s="61" t="s">
        <v>301</v>
      </c>
      <c r="F18" s="102" t="s">
        <v>328</v>
      </c>
      <c r="G18" s="18">
        <v>211</v>
      </c>
      <c r="H18" s="18" t="s">
        <v>127</v>
      </c>
      <c r="I18" s="107" t="s">
        <v>152</v>
      </c>
      <c r="J18" s="18" t="s">
        <v>329</v>
      </c>
      <c r="K18" s="101">
        <v>42790</v>
      </c>
      <c r="L18" s="101">
        <v>42790</v>
      </c>
      <c r="M18" s="102" t="s">
        <v>330</v>
      </c>
      <c r="N18" s="97" t="s">
        <v>331</v>
      </c>
      <c r="O18" s="93" t="s">
        <v>155</v>
      </c>
      <c r="P18" s="56">
        <v>12800</v>
      </c>
      <c r="Q18" s="56">
        <v>12800</v>
      </c>
      <c r="R18" s="56">
        <f t="shared" si="1"/>
        <v>0</v>
      </c>
    </row>
    <row r="19" spans="2:18" ht="76.5">
      <c r="B19" s="106">
        <v>8</v>
      </c>
      <c r="C19" s="60" t="s">
        <v>156</v>
      </c>
      <c r="D19" s="156" t="s">
        <v>296</v>
      </c>
      <c r="E19" s="61" t="s">
        <v>297</v>
      </c>
      <c r="F19" s="102" t="s">
        <v>316</v>
      </c>
      <c r="G19" s="18" t="s">
        <v>317</v>
      </c>
      <c r="H19" s="18" t="s">
        <v>318</v>
      </c>
      <c r="I19" s="107" t="s">
        <v>319</v>
      </c>
      <c r="J19" s="18"/>
      <c r="K19" s="101">
        <v>42790</v>
      </c>
      <c r="L19" s="101">
        <v>42814</v>
      </c>
      <c r="M19" s="102" t="s">
        <v>320</v>
      </c>
      <c r="N19" s="103" t="s">
        <v>321</v>
      </c>
      <c r="O19" s="93" t="s">
        <v>140</v>
      </c>
      <c r="P19" s="56">
        <v>9000</v>
      </c>
      <c r="Q19" s="56">
        <v>9000</v>
      </c>
      <c r="R19" s="56">
        <f t="shared" si="1"/>
        <v>0</v>
      </c>
    </row>
    <row r="20" spans="2:18" ht="63.75">
      <c r="B20" s="106">
        <v>9</v>
      </c>
      <c r="C20" s="60" t="s">
        <v>156</v>
      </c>
      <c r="D20" s="156" t="s">
        <v>298</v>
      </c>
      <c r="E20" s="61" t="s">
        <v>299</v>
      </c>
      <c r="F20" s="102" t="s">
        <v>322</v>
      </c>
      <c r="G20" s="18">
        <v>511</v>
      </c>
      <c r="H20" s="18" t="s">
        <v>323</v>
      </c>
      <c r="I20" s="107" t="s">
        <v>324</v>
      </c>
      <c r="J20" s="18"/>
      <c r="K20" s="101">
        <v>42803</v>
      </c>
      <c r="L20" s="101">
        <v>42807</v>
      </c>
      <c r="M20" s="102" t="s">
        <v>325</v>
      </c>
      <c r="N20" s="103" t="s">
        <v>326</v>
      </c>
      <c r="O20" s="93" t="s">
        <v>327</v>
      </c>
      <c r="P20" s="56">
        <v>32432.15</v>
      </c>
      <c r="Q20" s="56">
        <v>32432.15</v>
      </c>
      <c r="R20" s="56">
        <f t="shared" si="1"/>
        <v>0</v>
      </c>
    </row>
    <row r="21" spans="2:18" ht="38.25">
      <c r="B21" s="106">
        <v>10</v>
      </c>
      <c r="C21" s="60" t="s">
        <v>27</v>
      </c>
      <c r="D21" s="156" t="s">
        <v>294</v>
      </c>
      <c r="E21" s="61" t="s">
        <v>295</v>
      </c>
      <c r="F21" s="102" t="s">
        <v>313</v>
      </c>
      <c r="G21" s="18">
        <v>311</v>
      </c>
      <c r="H21" s="18" t="s">
        <v>368</v>
      </c>
      <c r="I21" s="107" t="s">
        <v>314</v>
      </c>
      <c r="J21" s="18"/>
      <c r="K21" s="101">
        <v>42825</v>
      </c>
      <c r="L21" s="101">
        <v>42831</v>
      </c>
      <c r="M21" s="102" t="s">
        <v>137</v>
      </c>
      <c r="N21" s="103" t="s">
        <v>315</v>
      </c>
      <c r="O21" s="93" t="s">
        <v>162</v>
      </c>
      <c r="P21" s="56">
        <v>16529.29</v>
      </c>
      <c r="Q21" s="56">
        <v>16529.29</v>
      </c>
      <c r="R21" s="56">
        <f t="shared" si="1"/>
        <v>0</v>
      </c>
    </row>
    <row r="22" spans="2:18" ht="51">
      <c r="B22" s="106">
        <v>11</v>
      </c>
      <c r="C22" s="60" t="s">
        <v>156</v>
      </c>
      <c r="D22" s="156" t="s">
        <v>509</v>
      </c>
      <c r="E22" s="61" t="s">
        <v>510</v>
      </c>
      <c r="F22" s="102" t="s">
        <v>528</v>
      </c>
      <c r="G22" s="18">
        <v>311</v>
      </c>
      <c r="H22" s="18" t="s">
        <v>94</v>
      </c>
      <c r="I22" s="107" t="s">
        <v>314</v>
      </c>
      <c r="J22" s="18"/>
      <c r="K22" s="101">
        <v>42830.583333333336</v>
      </c>
      <c r="L22" s="101">
        <v>42832</v>
      </c>
      <c r="M22" s="102" t="s">
        <v>320</v>
      </c>
      <c r="N22" s="103" t="s">
        <v>529</v>
      </c>
      <c r="O22" s="93" t="s">
        <v>530</v>
      </c>
      <c r="P22" s="56">
        <v>4500</v>
      </c>
      <c r="Q22" s="56">
        <v>4500</v>
      </c>
      <c r="R22" s="56">
        <f t="shared" si="1"/>
        <v>0</v>
      </c>
    </row>
    <row r="23" spans="2:18" ht="51">
      <c r="B23" s="106">
        <v>12</v>
      </c>
      <c r="C23" s="60" t="s">
        <v>156</v>
      </c>
      <c r="D23" s="156" t="s">
        <v>511</v>
      </c>
      <c r="E23" s="61" t="s">
        <v>512</v>
      </c>
      <c r="F23" s="102" t="s">
        <v>533</v>
      </c>
      <c r="G23" s="18">
        <v>311</v>
      </c>
      <c r="H23" s="18" t="s">
        <v>94</v>
      </c>
      <c r="I23" s="107" t="s">
        <v>314</v>
      </c>
      <c r="J23" s="18"/>
      <c r="K23" s="101">
        <v>42830.583333333336</v>
      </c>
      <c r="L23" s="101">
        <v>42832</v>
      </c>
      <c r="M23" s="102" t="s">
        <v>325</v>
      </c>
      <c r="N23" s="103" t="s">
        <v>531</v>
      </c>
      <c r="O23" s="93" t="s">
        <v>532</v>
      </c>
      <c r="P23" s="56">
        <v>3000</v>
      </c>
      <c r="Q23" s="56">
        <v>3000</v>
      </c>
      <c r="R23" s="56">
        <f t="shared" si="1"/>
        <v>0</v>
      </c>
    </row>
    <row r="24" spans="2:18" ht="63.75">
      <c r="B24" s="106">
        <v>13</v>
      </c>
      <c r="C24" s="60" t="s">
        <v>156</v>
      </c>
      <c r="D24" s="156" t="s">
        <v>513</v>
      </c>
      <c r="E24" s="61" t="s">
        <v>520</v>
      </c>
      <c r="F24" s="102" t="s">
        <v>534</v>
      </c>
      <c r="G24" s="18">
        <v>311</v>
      </c>
      <c r="H24" s="18" t="s">
        <v>143</v>
      </c>
      <c r="I24" s="107" t="s">
        <v>314</v>
      </c>
      <c r="J24" s="18"/>
      <c r="K24" s="101">
        <v>42831.833333333336</v>
      </c>
      <c r="L24" s="101">
        <v>42845</v>
      </c>
      <c r="M24" s="102" t="s">
        <v>535</v>
      </c>
      <c r="N24" s="103" t="s">
        <v>536</v>
      </c>
      <c r="O24" s="93" t="s">
        <v>537</v>
      </c>
      <c r="P24" s="56">
        <v>33930</v>
      </c>
      <c r="Q24" s="56">
        <v>31729</v>
      </c>
      <c r="R24" s="56">
        <f t="shared" si="1"/>
        <v>2201</v>
      </c>
    </row>
    <row r="25" spans="2:18" ht="76.5">
      <c r="B25" s="106">
        <v>14</v>
      </c>
      <c r="C25" s="60" t="s">
        <v>156</v>
      </c>
      <c r="D25" s="156" t="s">
        <v>514</v>
      </c>
      <c r="E25" s="61" t="s">
        <v>521</v>
      </c>
      <c r="F25" s="102" t="s">
        <v>538</v>
      </c>
      <c r="G25" s="18">
        <v>211</v>
      </c>
      <c r="H25" s="18" t="s">
        <v>539</v>
      </c>
      <c r="I25" s="18" t="s">
        <v>152</v>
      </c>
      <c r="J25" s="18"/>
      <c r="K25" s="101">
        <v>42837.8125</v>
      </c>
      <c r="L25" s="101">
        <v>42840</v>
      </c>
      <c r="M25" s="102" t="s">
        <v>540</v>
      </c>
      <c r="N25" s="103" t="s">
        <v>541</v>
      </c>
      <c r="O25" s="93" t="s">
        <v>542</v>
      </c>
      <c r="P25" s="56">
        <v>50700</v>
      </c>
      <c r="Q25" s="56">
        <v>50700</v>
      </c>
      <c r="R25" s="56">
        <f t="shared" si="1"/>
        <v>0</v>
      </c>
    </row>
    <row r="26" spans="2:18" ht="76.5">
      <c r="B26" s="106">
        <v>15</v>
      </c>
      <c r="C26" s="60" t="s">
        <v>156</v>
      </c>
      <c r="D26" s="156" t="s">
        <v>515</v>
      </c>
      <c r="E26" s="61" t="s">
        <v>522</v>
      </c>
      <c r="F26" s="102" t="s">
        <v>543</v>
      </c>
      <c r="G26" s="18">
        <v>211</v>
      </c>
      <c r="H26" s="18" t="s">
        <v>127</v>
      </c>
      <c r="I26" s="18" t="s">
        <v>152</v>
      </c>
      <c r="J26" s="18" t="s">
        <v>544</v>
      </c>
      <c r="K26" s="101">
        <v>42859.708333333336</v>
      </c>
      <c r="L26" s="101">
        <v>42864</v>
      </c>
      <c r="M26" s="102" t="s">
        <v>545</v>
      </c>
      <c r="N26" s="103" t="s">
        <v>546</v>
      </c>
      <c r="O26" s="93" t="s">
        <v>547</v>
      </c>
      <c r="P26" s="56">
        <v>7600</v>
      </c>
      <c r="Q26" s="56">
        <v>7600</v>
      </c>
      <c r="R26" s="56">
        <f t="shared" si="1"/>
        <v>0</v>
      </c>
    </row>
    <row r="27" spans="2:18" ht="76.5">
      <c r="B27" s="106">
        <v>16</v>
      </c>
      <c r="C27" s="60" t="s">
        <v>156</v>
      </c>
      <c r="D27" s="156" t="s">
        <v>516</v>
      </c>
      <c r="E27" s="61" t="s">
        <v>523</v>
      </c>
      <c r="F27" s="102" t="s">
        <v>548</v>
      </c>
      <c r="G27" s="18">
        <v>211</v>
      </c>
      <c r="H27" s="18" t="s">
        <v>549</v>
      </c>
      <c r="I27" s="18" t="s">
        <v>550</v>
      </c>
      <c r="J27" s="18"/>
      <c r="K27" s="101">
        <v>42864.708333333336</v>
      </c>
      <c r="L27" s="101">
        <v>42867</v>
      </c>
      <c r="M27" s="102" t="s">
        <v>551</v>
      </c>
      <c r="N27" s="103" t="s">
        <v>552</v>
      </c>
      <c r="O27" s="93" t="s">
        <v>557</v>
      </c>
      <c r="P27" s="56">
        <v>7900</v>
      </c>
      <c r="Q27" s="56">
        <v>7900</v>
      </c>
      <c r="R27" s="56">
        <f t="shared" si="1"/>
        <v>0</v>
      </c>
    </row>
    <row r="28" spans="2:18" ht="51">
      <c r="B28" s="106">
        <v>17</v>
      </c>
      <c r="C28" s="60" t="s">
        <v>156</v>
      </c>
      <c r="D28" s="156" t="s">
        <v>517</v>
      </c>
      <c r="E28" s="61" t="s">
        <v>524</v>
      </c>
      <c r="F28" s="102" t="s">
        <v>553</v>
      </c>
      <c r="G28" s="18">
        <v>211</v>
      </c>
      <c r="H28" s="18" t="s">
        <v>554</v>
      </c>
      <c r="I28" s="18" t="s">
        <v>501</v>
      </c>
      <c r="J28" s="18"/>
      <c r="K28" s="101">
        <v>42867.520833333336</v>
      </c>
      <c r="L28" s="101">
        <v>42871</v>
      </c>
      <c r="M28" s="102" t="s">
        <v>555</v>
      </c>
      <c r="N28" s="103" t="s">
        <v>556</v>
      </c>
      <c r="O28" s="93" t="s">
        <v>186</v>
      </c>
      <c r="P28" s="56">
        <v>7800</v>
      </c>
      <c r="Q28" s="56">
        <v>7800</v>
      </c>
      <c r="R28" s="56">
        <f t="shared" si="1"/>
        <v>0</v>
      </c>
    </row>
    <row r="29" spans="2:18" ht="51" customHeight="1">
      <c r="B29" s="121">
        <v>19</v>
      </c>
      <c r="C29" s="117" t="s">
        <v>27</v>
      </c>
      <c r="D29" s="159" t="s">
        <v>518</v>
      </c>
      <c r="E29" s="163" t="s">
        <v>525</v>
      </c>
      <c r="F29" s="102" t="s">
        <v>558</v>
      </c>
      <c r="G29" s="18">
        <v>511</v>
      </c>
      <c r="H29" s="18" t="s">
        <v>577</v>
      </c>
      <c r="I29" s="18" t="s">
        <v>575</v>
      </c>
      <c r="J29" s="58" t="s">
        <v>566</v>
      </c>
      <c r="K29" s="116">
        <v>42906.583333333336</v>
      </c>
      <c r="L29" s="117"/>
      <c r="M29" s="117" t="s">
        <v>578</v>
      </c>
      <c r="N29" s="118" t="s">
        <v>579</v>
      </c>
      <c r="O29" s="119" t="s">
        <v>224</v>
      </c>
      <c r="P29" s="62">
        <v>1000</v>
      </c>
      <c r="Q29" s="62">
        <v>628.4</v>
      </c>
      <c r="R29" s="120">
        <f>35394.48-32000</f>
        <v>3394.4800000000032</v>
      </c>
    </row>
    <row r="30" spans="2:18" ht="38.25">
      <c r="B30" s="121"/>
      <c r="C30" s="117"/>
      <c r="D30" s="117"/>
      <c r="E30" s="163"/>
      <c r="F30" s="102" t="s">
        <v>559</v>
      </c>
      <c r="G30" s="18">
        <v>312</v>
      </c>
      <c r="H30" s="18" t="s">
        <v>574</v>
      </c>
      <c r="I30" s="18" t="s">
        <v>576</v>
      </c>
      <c r="J30" s="107" t="s">
        <v>567</v>
      </c>
      <c r="K30" s="116"/>
      <c r="L30" s="117"/>
      <c r="M30" s="117"/>
      <c r="N30" s="118"/>
      <c r="O30" s="119"/>
      <c r="P30" s="62">
        <v>5176.54</v>
      </c>
      <c r="Q30" s="62">
        <v>4772.8500000000004</v>
      </c>
      <c r="R30" s="120"/>
    </row>
    <row r="31" spans="2:18" ht="38.25">
      <c r="B31" s="121"/>
      <c r="C31" s="117"/>
      <c r="D31" s="117"/>
      <c r="E31" s="163"/>
      <c r="F31" s="102" t="s">
        <v>560</v>
      </c>
      <c r="G31" s="18">
        <v>312</v>
      </c>
      <c r="H31" s="18" t="s">
        <v>574</v>
      </c>
      <c r="I31" s="18" t="s">
        <v>576</v>
      </c>
      <c r="J31" s="107" t="s">
        <v>568</v>
      </c>
      <c r="K31" s="116"/>
      <c r="L31" s="117"/>
      <c r="M31" s="117"/>
      <c r="N31" s="118"/>
      <c r="O31" s="119"/>
      <c r="P31" s="62">
        <v>9855.1</v>
      </c>
      <c r="Q31" s="62">
        <v>9286.15</v>
      </c>
      <c r="R31" s="120"/>
    </row>
    <row r="32" spans="2:18">
      <c r="B32" s="121"/>
      <c r="C32" s="117"/>
      <c r="D32" s="117"/>
      <c r="E32" s="163"/>
      <c r="F32" s="102" t="s">
        <v>561</v>
      </c>
      <c r="G32" s="18">
        <v>312</v>
      </c>
      <c r="H32" s="18" t="s">
        <v>574</v>
      </c>
      <c r="I32" s="18" t="s">
        <v>576</v>
      </c>
      <c r="J32" s="18" t="s">
        <v>569</v>
      </c>
      <c r="K32" s="116"/>
      <c r="L32" s="117"/>
      <c r="M32" s="117"/>
      <c r="N32" s="118"/>
      <c r="O32" s="119"/>
      <c r="P32" s="56">
        <v>4145.1000000000004</v>
      </c>
      <c r="Q32" s="56">
        <v>3467.73</v>
      </c>
      <c r="R32" s="120"/>
    </row>
    <row r="33" spans="2:18" ht="38.25">
      <c r="B33" s="121"/>
      <c r="C33" s="117"/>
      <c r="D33" s="117"/>
      <c r="E33" s="163"/>
      <c r="F33" s="102" t="s">
        <v>562</v>
      </c>
      <c r="G33" s="18">
        <v>312</v>
      </c>
      <c r="H33" s="18" t="s">
        <v>574</v>
      </c>
      <c r="I33" s="18" t="s">
        <v>576</v>
      </c>
      <c r="J33" s="107" t="s">
        <v>570</v>
      </c>
      <c r="K33" s="116"/>
      <c r="L33" s="117"/>
      <c r="M33" s="117"/>
      <c r="N33" s="118"/>
      <c r="O33" s="119"/>
      <c r="P33" s="62">
        <v>6183.8</v>
      </c>
      <c r="Q33" s="62">
        <v>5936.19</v>
      </c>
      <c r="R33" s="120"/>
    </row>
    <row r="34" spans="2:18" ht="38.25">
      <c r="B34" s="121"/>
      <c r="C34" s="117"/>
      <c r="D34" s="117"/>
      <c r="E34" s="163"/>
      <c r="F34" s="102" t="s">
        <v>563</v>
      </c>
      <c r="G34" s="18">
        <v>312</v>
      </c>
      <c r="H34" s="18" t="s">
        <v>574</v>
      </c>
      <c r="I34" s="18" t="s">
        <v>576</v>
      </c>
      <c r="J34" s="107" t="s">
        <v>571</v>
      </c>
      <c r="K34" s="116"/>
      <c r="L34" s="117"/>
      <c r="M34" s="117"/>
      <c r="N34" s="118"/>
      <c r="O34" s="119"/>
      <c r="P34" s="62">
        <v>2755.8</v>
      </c>
      <c r="Q34" s="62">
        <v>2178.42</v>
      </c>
      <c r="R34" s="120"/>
    </row>
    <row r="35" spans="2:18" ht="38.25">
      <c r="B35" s="121"/>
      <c r="C35" s="117"/>
      <c r="D35" s="117"/>
      <c r="E35" s="163"/>
      <c r="F35" s="102" t="s">
        <v>564</v>
      </c>
      <c r="G35" s="18">
        <v>312</v>
      </c>
      <c r="H35" s="18" t="s">
        <v>574</v>
      </c>
      <c r="I35" s="18" t="s">
        <v>576</v>
      </c>
      <c r="J35" s="107" t="s">
        <v>572</v>
      </c>
      <c r="K35" s="116"/>
      <c r="L35" s="117"/>
      <c r="M35" s="117"/>
      <c r="N35" s="118"/>
      <c r="O35" s="119"/>
      <c r="P35" s="62">
        <v>4703.54</v>
      </c>
      <c r="Q35" s="62">
        <v>4161.42</v>
      </c>
      <c r="R35" s="120"/>
    </row>
    <row r="36" spans="2:18" ht="38.25">
      <c r="B36" s="121"/>
      <c r="C36" s="117"/>
      <c r="D36" s="117"/>
      <c r="E36" s="163"/>
      <c r="F36" s="102" t="s">
        <v>565</v>
      </c>
      <c r="G36" s="18">
        <v>312</v>
      </c>
      <c r="H36" s="18" t="s">
        <v>574</v>
      </c>
      <c r="I36" s="18" t="s">
        <v>576</v>
      </c>
      <c r="J36" s="107" t="s">
        <v>573</v>
      </c>
      <c r="K36" s="116"/>
      <c r="L36" s="117"/>
      <c r="M36" s="117"/>
      <c r="N36" s="118"/>
      <c r="O36" s="119"/>
      <c r="P36" s="62">
        <v>1574.6</v>
      </c>
      <c r="Q36" s="62">
        <v>1568.84</v>
      </c>
      <c r="R36" s="120"/>
    </row>
    <row r="37" spans="2:18" ht="51">
      <c r="B37" s="106">
        <v>19</v>
      </c>
      <c r="C37" s="60" t="s">
        <v>156</v>
      </c>
      <c r="D37" s="156" t="s">
        <v>519</v>
      </c>
      <c r="E37" s="61" t="s">
        <v>526</v>
      </c>
      <c r="F37" s="102" t="s">
        <v>584</v>
      </c>
      <c r="G37" s="18">
        <v>211</v>
      </c>
      <c r="H37" s="18" t="s">
        <v>127</v>
      </c>
      <c r="I37" s="18" t="s">
        <v>501</v>
      </c>
      <c r="J37" s="18"/>
      <c r="K37" s="101">
        <v>42909.5</v>
      </c>
      <c r="L37" s="101">
        <v>42914</v>
      </c>
      <c r="M37" s="102" t="s">
        <v>330</v>
      </c>
      <c r="N37" s="103" t="s">
        <v>205</v>
      </c>
      <c r="O37" s="93" t="s">
        <v>155</v>
      </c>
      <c r="P37" s="56">
        <v>5400</v>
      </c>
      <c r="Q37" s="56">
        <v>5400</v>
      </c>
      <c r="R37" s="56">
        <f>+P37-Q37</f>
        <v>0</v>
      </c>
    </row>
    <row r="38" spans="2:18" ht="63.75">
      <c r="B38" s="106">
        <v>20</v>
      </c>
      <c r="C38" s="60" t="s">
        <v>156</v>
      </c>
      <c r="D38" s="156" t="s">
        <v>507</v>
      </c>
      <c r="E38" s="61" t="s">
        <v>508</v>
      </c>
      <c r="F38" s="102" t="s">
        <v>580</v>
      </c>
      <c r="G38" s="18">
        <v>211</v>
      </c>
      <c r="H38" s="18" t="s">
        <v>94</v>
      </c>
      <c r="I38" s="18" t="s">
        <v>152</v>
      </c>
      <c r="J38" s="18"/>
      <c r="K38" s="101">
        <v>42912.354166666664</v>
      </c>
      <c r="L38" s="101">
        <v>42915</v>
      </c>
      <c r="M38" s="102" t="s">
        <v>581</v>
      </c>
      <c r="N38" s="103" t="s">
        <v>582</v>
      </c>
      <c r="O38" s="93" t="s">
        <v>583</v>
      </c>
      <c r="P38" s="56">
        <v>2695</v>
      </c>
      <c r="Q38" s="56">
        <v>2695</v>
      </c>
      <c r="R38" s="56">
        <f>+P38-Q38</f>
        <v>0</v>
      </c>
    </row>
    <row r="39" spans="2:18" ht="51">
      <c r="B39" s="106">
        <v>21</v>
      </c>
      <c r="C39" s="60" t="s">
        <v>156</v>
      </c>
      <c r="D39" s="156" t="s">
        <v>1345</v>
      </c>
      <c r="E39" s="61" t="s">
        <v>1346</v>
      </c>
      <c r="F39" s="102" t="s">
        <v>1347</v>
      </c>
      <c r="G39" s="18">
        <v>211</v>
      </c>
      <c r="H39" s="18" t="s">
        <v>1377</v>
      </c>
      <c r="I39" s="18" t="s">
        <v>152</v>
      </c>
      <c r="J39" s="18"/>
      <c r="K39" s="101">
        <v>42955</v>
      </c>
      <c r="L39" s="101">
        <v>42956</v>
      </c>
      <c r="M39" s="102" t="s">
        <v>1348</v>
      </c>
      <c r="N39" s="97" t="s">
        <v>334</v>
      </c>
      <c r="O39" s="95" t="s">
        <v>141</v>
      </c>
      <c r="P39" s="56">
        <f>13000+27500</f>
        <v>40500</v>
      </c>
      <c r="Q39" s="56">
        <v>40500</v>
      </c>
      <c r="R39" s="56">
        <f>+P39-Q39</f>
        <v>0</v>
      </c>
    </row>
    <row r="40" spans="2:18" ht="51">
      <c r="B40" s="106">
        <v>22</v>
      </c>
      <c r="C40" s="60" t="s">
        <v>156</v>
      </c>
      <c r="D40" s="156" t="s">
        <v>1349</v>
      </c>
      <c r="E40" s="61" t="s">
        <v>1352</v>
      </c>
      <c r="F40" s="102" t="s">
        <v>1351</v>
      </c>
      <c r="G40" s="18">
        <v>211</v>
      </c>
      <c r="H40" s="18" t="s">
        <v>1378</v>
      </c>
      <c r="I40" s="18" t="s">
        <v>152</v>
      </c>
      <c r="J40" s="18"/>
      <c r="K40" s="101">
        <v>42956</v>
      </c>
      <c r="L40" s="101">
        <v>42957</v>
      </c>
      <c r="M40" s="102" t="s">
        <v>1350</v>
      </c>
      <c r="N40" s="97" t="s">
        <v>334</v>
      </c>
      <c r="O40" s="95" t="s">
        <v>141</v>
      </c>
      <c r="P40" s="56">
        <v>8960</v>
      </c>
      <c r="Q40" s="56">
        <v>8960</v>
      </c>
      <c r="R40" s="56"/>
    </row>
    <row r="41" spans="2:18" ht="63.75">
      <c r="B41" s="106">
        <v>23</v>
      </c>
      <c r="C41" s="60" t="s">
        <v>156</v>
      </c>
      <c r="D41" s="156" t="s">
        <v>1353</v>
      </c>
      <c r="E41" s="61" t="s">
        <v>1354</v>
      </c>
      <c r="F41" s="102" t="s">
        <v>1355</v>
      </c>
      <c r="G41" s="18">
        <v>211</v>
      </c>
      <c r="H41" s="18" t="s">
        <v>1379</v>
      </c>
      <c r="I41" s="18" t="s">
        <v>152</v>
      </c>
      <c r="J41" s="18"/>
      <c r="K41" s="101">
        <v>43005</v>
      </c>
      <c r="L41" s="101">
        <v>43006</v>
      </c>
      <c r="M41" s="102" t="s">
        <v>545</v>
      </c>
      <c r="N41" s="97" t="s">
        <v>331</v>
      </c>
      <c r="O41" s="93" t="s">
        <v>155</v>
      </c>
      <c r="P41" s="56">
        <v>7600</v>
      </c>
      <c r="Q41" s="56">
        <v>7600</v>
      </c>
      <c r="R41" s="56"/>
    </row>
    <row r="42" spans="2:18" ht="140.25">
      <c r="B42" s="106">
        <v>24</v>
      </c>
      <c r="C42" s="102" t="s">
        <v>27</v>
      </c>
      <c r="D42" s="156" t="s">
        <v>1356</v>
      </c>
      <c r="E42" s="61" t="s">
        <v>1357</v>
      </c>
      <c r="F42" s="102" t="s">
        <v>1358</v>
      </c>
      <c r="G42" s="58" t="s">
        <v>1359</v>
      </c>
      <c r="H42" s="60" t="s">
        <v>1360</v>
      </c>
      <c r="I42" s="107" t="s">
        <v>1361</v>
      </c>
      <c r="J42" s="18"/>
      <c r="K42" s="101">
        <v>42990</v>
      </c>
      <c r="L42" s="91">
        <v>42991</v>
      </c>
      <c r="M42" s="102" t="s">
        <v>578</v>
      </c>
      <c r="N42" s="103" t="s">
        <v>1362</v>
      </c>
      <c r="O42" s="93" t="s">
        <v>1363</v>
      </c>
      <c r="P42" s="56">
        <v>16478.88</v>
      </c>
      <c r="Q42" s="56">
        <v>11050</v>
      </c>
      <c r="R42" s="56">
        <f>+P42-Q42</f>
        <v>5428.880000000001</v>
      </c>
    </row>
    <row r="43" spans="2:18" ht="51">
      <c r="B43" s="106">
        <v>25</v>
      </c>
      <c r="C43" s="102" t="s">
        <v>156</v>
      </c>
      <c r="D43" s="160" t="s">
        <v>1364</v>
      </c>
      <c r="E43" s="107" t="s">
        <v>1365</v>
      </c>
      <c r="F43" s="102" t="s">
        <v>1366</v>
      </c>
      <c r="G43" s="60" t="s">
        <v>58</v>
      </c>
      <c r="H43" s="60" t="s">
        <v>1380</v>
      </c>
      <c r="I43" s="60" t="s">
        <v>152</v>
      </c>
      <c r="J43" s="18"/>
      <c r="K43" s="101">
        <v>42985</v>
      </c>
      <c r="L43" s="91">
        <v>42986</v>
      </c>
      <c r="M43" s="102" t="s">
        <v>1367</v>
      </c>
      <c r="N43" s="103" t="s">
        <v>1368</v>
      </c>
      <c r="O43" s="93" t="s">
        <v>1369</v>
      </c>
      <c r="P43" s="56">
        <v>9143.52</v>
      </c>
      <c r="Q43" s="56">
        <v>8680</v>
      </c>
      <c r="R43" s="56">
        <f>+P43-Q43</f>
        <v>463.52000000000044</v>
      </c>
    </row>
    <row r="44" spans="2:18" ht="38.25">
      <c r="B44" s="106">
        <v>26</v>
      </c>
      <c r="C44" s="102" t="s">
        <v>27</v>
      </c>
      <c r="D44" s="156" t="s">
        <v>1370</v>
      </c>
      <c r="E44" s="107" t="s">
        <v>1371</v>
      </c>
      <c r="F44" s="102" t="s">
        <v>1372</v>
      </c>
      <c r="G44" s="60" t="s">
        <v>63</v>
      </c>
      <c r="H44" s="60" t="s">
        <v>1373</v>
      </c>
      <c r="I44" s="60" t="s">
        <v>1374</v>
      </c>
      <c r="J44" s="18"/>
      <c r="K44" s="101">
        <v>43004</v>
      </c>
      <c r="L44" s="60"/>
      <c r="M44" s="102" t="s">
        <v>555</v>
      </c>
      <c r="N44" s="103" t="s">
        <v>1375</v>
      </c>
      <c r="O44" s="93" t="s">
        <v>1376</v>
      </c>
      <c r="P44" s="56">
        <v>11815</v>
      </c>
      <c r="Q44" s="56">
        <v>11200</v>
      </c>
      <c r="R44" s="56">
        <f>+P44-Q44</f>
        <v>615</v>
      </c>
    </row>
    <row r="45" spans="2:18" s="92" customFormat="1" ht="51">
      <c r="B45" s="106">
        <v>27</v>
      </c>
      <c r="C45" s="102" t="s">
        <v>156</v>
      </c>
      <c r="D45" s="156" t="s">
        <v>1683</v>
      </c>
      <c r="E45" s="61" t="s">
        <v>1684</v>
      </c>
      <c r="F45" s="102" t="s">
        <v>1682</v>
      </c>
      <c r="G45" s="102" t="s">
        <v>58</v>
      </c>
      <c r="H45" s="106" t="s">
        <v>1741</v>
      </c>
      <c r="I45" s="102" t="s">
        <v>501</v>
      </c>
      <c r="J45" s="102" t="s">
        <v>1685</v>
      </c>
      <c r="K45" s="101">
        <v>43047</v>
      </c>
      <c r="L45" s="101">
        <v>43048</v>
      </c>
      <c r="M45" s="102" t="s">
        <v>1686</v>
      </c>
      <c r="N45" s="102" t="s">
        <v>582</v>
      </c>
      <c r="O45" s="104" t="s">
        <v>583</v>
      </c>
      <c r="P45" s="105">
        <v>1155</v>
      </c>
      <c r="Q45" s="105">
        <v>1155</v>
      </c>
      <c r="R45" s="105">
        <v>0</v>
      </c>
    </row>
    <row r="46" spans="2:18" ht="24" customHeight="1">
      <c r="B46" s="106">
        <v>28</v>
      </c>
      <c r="C46" s="60" t="s">
        <v>156</v>
      </c>
      <c r="D46" s="156" t="s">
        <v>1688</v>
      </c>
      <c r="E46" s="61" t="s">
        <v>1690</v>
      </c>
      <c r="F46" s="102" t="s">
        <v>1691</v>
      </c>
      <c r="G46" s="18" t="s">
        <v>58</v>
      </c>
      <c r="H46" s="157" t="s">
        <v>1692</v>
      </c>
      <c r="I46" s="18" t="s">
        <v>152</v>
      </c>
      <c r="J46" s="18" t="s">
        <v>1693</v>
      </c>
      <c r="K46" s="101">
        <v>43069</v>
      </c>
      <c r="L46" s="91">
        <v>43070</v>
      </c>
      <c r="M46" s="102" t="s">
        <v>1348</v>
      </c>
      <c r="N46" s="103" t="s">
        <v>1694</v>
      </c>
      <c r="O46" s="93" t="s">
        <v>1695</v>
      </c>
      <c r="P46" s="56">
        <v>2500</v>
      </c>
      <c r="Q46" s="56">
        <v>2500</v>
      </c>
      <c r="R46" s="56">
        <f>+P46-Q46</f>
        <v>0</v>
      </c>
    </row>
    <row r="47" spans="2:18" ht="33.75" customHeight="1">
      <c r="B47" s="106">
        <v>29</v>
      </c>
      <c r="C47" s="60" t="s">
        <v>156</v>
      </c>
      <c r="D47" s="156" t="s">
        <v>1687</v>
      </c>
      <c r="E47" s="61" t="s">
        <v>1689</v>
      </c>
      <c r="F47" s="102" t="s">
        <v>1742</v>
      </c>
      <c r="G47" s="18">
        <v>211</v>
      </c>
      <c r="H47" s="18" t="s">
        <v>1696</v>
      </c>
      <c r="I47" s="18" t="s">
        <v>152</v>
      </c>
      <c r="J47" s="18" t="s">
        <v>1697</v>
      </c>
      <c r="K47" s="101">
        <v>43096</v>
      </c>
      <c r="L47" s="91">
        <v>43097</v>
      </c>
      <c r="M47" s="102"/>
      <c r="N47" s="103" t="s">
        <v>331</v>
      </c>
      <c r="O47" s="93" t="s">
        <v>155</v>
      </c>
      <c r="P47" s="56">
        <v>6025</v>
      </c>
      <c r="Q47" s="56">
        <v>6025</v>
      </c>
      <c r="R47" s="56">
        <f>+P47-Q47</f>
        <v>0</v>
      </c>
    </row>
    <row r="48" spans="2:18" s="59" customFormat="1" ht="63.75">
      <c r="B48" s="106">
        <v>30</v>
      </c>
      <c r="C48" s="60" t="s">
        <v>156</v>
      </c>
      <c r="D48" s="156" t="s">
        <v>1698</v>
      </c>
      <c r="E48" s="61" t="s">
        <v>1699</v>
      </c>
      <c r="F48" s="102" t="s">
        <v>1700</v>
      </c>
      <c r="G48" s="60" t="s">
        <v>53</v>
      </c>
      <c r="H48" s="158" t="s">
        <v>143</v>
      </c>
      <c r="I48" s="60" t="s">
        <v>1701</v>
      </c>
      <c r="J48" s="60" t="s">
        <v>1702</v>
      </c>
      <c r="K48" s="101">
        <v>43039</v>
      </c>
      <c r="L48" s="91">
        <v>43040</v>
      </c>
      <c r="M48" s="102"/>
      <c r="N48" s="103" t="s">
        <v>1703</v>
      </c>
      <c r="O48" s="60" t="s">
        <v>1704</v>
      </c>
      <c r="P48" s="56">
        <v>28549.86</v>
      </c>
      <c r="Q48" s="56">
        <v>26880</v>
      </c>
      <c r="R48" s="56">
        <f>+P48-Q48</f>
        <v>1669.8600000000006</v>
      </c>
    </row>
    <row r="49" spans="2:18" ht="51">
      <c r="B49" s="106">
        <v>31</v>
      </c>
      <c r="C49" s="60"/>
      <c r="D49" s="156" t="s">
        <v>1705</v>
      </c>
      <c r="E49" s="61" t="s">
        <v>1706</v>
      </c>
      <c r="F49" s="102" t="s">
        <v>1707</v>
      </c>
      <c r="G49" s="18" t="s">
        <v>1708</v>
      </c>
      <c r="H49" s="157" t="s">
        <v>1709</v>
      </c>
      <c r="I49" s="18" t="s">
        <v>1710</v>
      </c>
      <c r="J49" s="18" t="s">
        <v>1711</v>
      </c>
      <c r="K49" s="101">
        <v>43076</v>
      </c>
      <c r="L49" s="91">
        <v>43442</v>
      </c>
      <c r="M49" s="102" t="s">
        <v>330</v>
      </c>
      <c r="N49" s="103" t="s">
        <v>1712</v>
      </c>
      <c r="O49" s="93" t="s">
        <v>1713</v>
      </c>
      <c r="P49" s="56">
        <v>14133.2</v>
      </c>
      <c r="Q49" s="56">
        <v>13980</v>
      </c>
      <c r="R49" s="56">
        <f>+P49-Q49</f>
        <v>153.20000000000073</v>
      </c>
    </row>
    <row r="50" spans="2:18" ht="52.5" customHeight="1">
      <c r="B50" s="153">
        <v>32</v>
      </c>
      <c r="C50" s="122"/>
      <c r="D50" s="161" t="s">
        <v>1714</v>
      </c>
      <c r="E50" s="164" t="s">
        <v>1715</v>
      </c>
      <c r="F50" s="122" t="s">
        <v>1716</v>
      </c>
      <c r="G50" s="122" t="s">
        <v>796</v>
      </c>
      <c r="H50" s="153" t="s">
        <v>1717</v>
      </c>
      <c r="I50" s="122" t="s">
        <v>1718</v>
      </c>
      <c r="J50" s="60" t="s">
        <v>1719</v>
      </c>
      <c r="K50" s="151">
        <v>43124</v>
      </c>
      <c r="L50" s="151">
        <v>43131</v>
      </c>
      <c r="M50" s="122" t="s">
        <v>330</v>
      </c>
      <c r="N50" s="122" t="s">
        <v>1720</v>
      </c>
      <c r="O50" s="149" t="s">
        <v>1721</v>
      </c>
      <c r="P50" s="147">
        <v>9000</v>
      </c>
      <c r="Q50" s="147">
        <v>8819</v>
      </c>
      <c r="R50" s="147">
        <f>+P50-Q50</f>
        <v>181</v>
      </c>
    </row>
    <row r="51" spans="2:18" ht="15" customHeight="1">
      <c r="B51" s="154"/>
      <c r="C51" s="123"/>
      <c r="D51" s="162"/>
      <c r="E51" s="165"/>
      <c r="F51" s="123"/>
      <c r="G51" s="123"/>
      <c r="H51" s="154"/>
      <c r="I51" s="123"/>
      <c r="J51" s="60" t="s">
        <v>1722</v>
      </c>
      <c r="K51" s="152"/>
      <c r="L51" s="152"/>
      <c r="M51" s="123"/>
      <c r="N51" s="123"/>
      <c r="O51" s="150"/>
      <c r="P51" s="148"/>
      <c r="Q51" s="148"/>
      <c r="R51" s="148"/>
    </row>
    <row r="52" spans="2:18" ht="42" customHeight="1">
      <c r="B52" s="153">
        <v>33</v>
      </c>
      <c r="C52" s="117" t="s">
        <v>156</v>
      </c>
      <c r="D52" s="159" t="s">
        <v>1723</v>
      </c>
      <c r="E52" s="163" t="s">
        <v>1724</v>
      </c>
      <c r="F52" s="102" t="s">
        <v>1725</v>
      </c>
      <c r="G52" s="117" t="s">
        <v>72</v>
      </c>
      <c r="H52" s="107" t="s">
        <v>738</v>
      </c>
      <c r="I52" s="107" t="s">
        <v>1731</v>
      </c>
      <c r="J52" s="107" t="s">
        <v>1732</v>
      </c>
      <c r="K52" s="116">
        <v>43124</v>
      </c>
      <c r="L52" s="116">
        <v>43147</v>
      </c>
      <c r="M52" s="117" t="s">
        <v>1739</v>
      </c>
      <c r="N52" s="117" t="s">
        <v>1740</v>
      </c>
      <c r="O52" s="119" t="s">
        <v>729</v>
      </c>
      <c r="P52" s="56">
        <v>19635.3</v>
      </c>
      <c r="Q52" s="56">
        <v>20470.63</v>
      </c>
      <c r="R52" s="56">
        <f>+P52-Q52</f>
        <v>-835.33000000000175</v>
      </c>
    </row>
    <row r="53" spans="2:18" ht="25.5">
      <c r="B53" s="155"/>
      <c r="C53" s="117"/>
      <c r="D53" s="159"/>
      <c r="E53" s="163"/>
      <c r="F53" s="102" t="s">
        <v>1726</v>
      </c>
      <c r="G53" s="117"/>
      <c r="H53" s="107" t="s">
        <v>89</v>
      </c>
      <c r="I53" s="107" t="s">
        <v>1731</v>
      </c>
      <c r="J53" s="58" t="s">
        <v>1733</v>
      </c>
      <c r="K53" s="117"/>
      <c r="L53" s="117"/>
      <c r="M53" s="117"/>
      <c r="N53" s="117"/>
      <c r="O53" s="117"/>
      <c r="P53" s="56">
        <v>3616.2</v>
      </c>
      <c r="Q53" s="56">
        <v>1333.95</v>
      </c>
      <c r="R53" s="56">
        <f t="shared" ref="R53:R57" si="2">+P53-Q53</f>
        <v>2282.25</v>
      </c>
    </row>
    <row r="54" spans="2:18" ht="38.25">
      <c r="B54" s="155"/>
      <c r="C54" s="117"/>
      <c r="D54" s="159"/>
      <c r="E54" s="163"/>
      <c r="F54" s="102" t="s">
        <v>1727</v>
      </c>
      <c r="G54" s="117"/>
      <c r="H54" s="107" t="s">
        <v>1738</v>
      </c>
      <c r="I54" s="107" t="s">
        <v>1731</v>
      </c>
      <c r="J54" s="58" t="s">
        <v>1734</v>
      </c>
      <c r="K54" s="117"/>
      <c r="L54" s="117"/>
      <c r="M54" s="117"/>
      <c r="N54" s="117"/>
      <c r="O54" s="117"/>
      <c r="P54" s="56">
        <v>17574</v>
      </c>
      <c r="Q54" s="56">
        <v>15747</v>
      </c>
      <c r="R54" s="56">
        <f t="shared" si="2"/>
        <v>1827</v>
      </c>
    </row>
    <row r="55" spans="2:18" ht="38.25">
      <c r="B55" s="155"/>
      <c r="C55" s="117"/>
      <c r="D55" s="159"/>
      <c r="E55" s="163"/>
      <c r="F55" s="102" t="s">
        <v>1728</v>
      </c>
      <c r="G55" s="117" t="s">
        <v>796</v>
      </c>
      <c r="H55" s="107" t="s">
        <v>1531</v>
      </c>
      <c r="I55" s="107" t="s">
        <v>1718</v>
      </c>
      <c r="J55" s="58" t="s">
        <v>1735</v>
      </c>
      <c r="K55" s="117"/>
      <c r="L55" s="117"/>
      <c r="M55" s="117"/>
      <c r="N55" s="117"/>
      <c r="O55" s="117"/>
      <c r="P55" s="56">
        <v>7560</v>
      </c>
      <c r="Q55" s="56">
        <v>5677</v>
      </c>
      <c r="R55" s="56">
        <f t="shared" si="2"/>
        <v>1883</v>
      </c>
    </row>
    <row r="56" spans="2:18" ht="38.25">
      <c r="B56" s="155"/>
      <c r="C56" s="117"/>
      <c r="D56" s="159"/>
      <c r="E56" s="163"/>
      <c r="F56" s="102" t="s">
        <v>1729</v>
      </c>
      <c r="G56" s="117"/>
      <c r="H56" s="107" t="s">
        <v>1531</v>
      </c>
      <c r="I56" s="107" t="s">
        <v>1718</v>
      </c>
      <c r="J56" s="58" t="s">
        <v>1736</v>
      </c>
      <c r="K56" s="117"/>
      <c r="L56" s="117"/>
      <c r="M56" s="117"/>
      <c r="N56" s="117"/>
      <c r="O56" s="117"/>
      <c r="P56" s="56">
        <v>1500</v>
      </c>
      <c r="Q56" s="56">
        <v>1336.5</v>
      </c>
      <c r="R56" s="56">
        <f t="shared" si="2"/>
        <v>163.5</v>
      </c>
    </row>
    <row r="57" spans="2:18" ht="51">
      <c r="B57" s="154"/>
      <c r="C57" s="117"/>
      <c r="D57" s="159"/>
      <c r="E57" s="163"/>
      <c r="F57" s="102" t="s">
        <v>1730</v>
      </c>
      <c r="G57" s="117"/>
      <c r="H57" s="107" t="s">
        <v>1531</v>
      </c>
      <c r="I57" s="107" t="s">
        <v>1718</v>
      </c>
      <c r="J57" s="58" t="s">
        <v>1737</v>
      </c>
      <c r="K57" s="117"/>
      <c r="L57" s="117"/>
      <c r="M57" s="117"/>
      <c r="N57" s="117"/>
      <c r="O57" s="117"/>
      <c r="P57" s="56">
        <f>475+170</f>
        <v>645</v>
      </c>
      <c r="Q57" s="56">
        <v>384.72</v>
      </c>
      <c r="R57" s="56">
        <f t="shared" si="2"/>
        <v>260.27999999999997</v>
      </c>
    </row>
    <row r="58" spans="2:18">
      <c r="F58" s="65"/>
      <c r="K58" s="92"/>
    </row>
    <row r="59" spans="2:18">
      <c r="F59" s="65"/>
      <c r="K59" s="92"/>
    </row>
    <row r="60" spans="2:18">
      <c r="K60" s="92"/>
    </row>
    <row r="61" spans="2:18">
      <c r="K61" s="92"/>
    </row>
    <row r="62" spans="2:18">
      <c r="K62" s="92"/>
    </row>
    <row r="63" spans="2:18">
      <c r="K63" s="92"/>
    </row>
    <row r="64" spans="2:18">
      <c r="K64" s="92"/>
    </row>
    <row r="65" spans="11:11">
      <c r="K65" s="92"/>
    </row>
    <row r="66" spans="11:11">
      <c r="K66" s="92"/>
    </row>
    <row r="67" spans="11:11">
      <c r="K67" s="92"/>
    </row>
    <row r="68" spans="11:11">
      <c r="K68" s="92"/>
    </row>
    <row r="69" spans="11:11">
      <c r="K69" s="92"/>
    </row>
    <row r="70" spans="11:11">
      <c r="K70" s="92"/>
    </row>
    <row r="71" spans="11:11">
      <c r="K71" s="92"/>
    </row>
    <row r="72" spans="11:11">
      <c r="K72" s="92"/>
    </row>
    <row r="73" spans="11:11">
      <c r="K73" s="92"/>
    </row>
    <row r="74" spans="11:11">
      <c r="K74" s="92"/>
    </row>
    <row r="75" spans="11:11">
      <c r="K75" s="92"/>
    </row>
    <row r="76" spans="11:11">
      <c r="K76" s="92"/>
    </row>
    <row r="77" spans="11:11">
      <c r="K77" s="92"/>
    </row>
    <row r="78" spans="11:11">
      <c r="K78" s="92"/>
    </row>
    <row r="79" spans="11:11">
      <c r="K79" s="92"/>
    </row>
    <row r="80" spans="11:11">
      <c r="K80" s="92"/>
    </row>
    <row r="81" spans="11:11">
      <c r="K81" s="92"/>
    </row>
  </sheetData>
  <mergeCells count="38">
    <mergeCell ref="C52:C57"/>
    <mergeCell ref="B50:B51"/>
    <mergeCell ref="D50:D51"/>
    <mergeCell ref="E50:E51"/>
    <mergeCell ref="F50:F51"/>
    <mergeCell ref="C50:C51"/>
    <mergeCell ref="B52:B57"/>
    <mergeCell ref="E52:E57"/>
    <mergeCell ref="D52:D57"/>
    <mergeCell ref="K52:K57"/>
    <mergeCell ref="L52:L57"/>
    <mergeCell ref="M52:M57"/>
    <mergeCell ref="P50:P51"/>
    <mergeCell ref="Q50:Q51"/>
    <mergeCell ref="R50:R51"/>
    <mergeCell ref="G52:G54"/>
    <mergeCell ref="G55:G57"/>
    <mergeCell ref="N52:N57"/>
    <mergeCell ref="O52:O57"/>
    <mergeCell ref="G50:G51"/>
    <mergeCell ref="H50:H51"/>
    <mergeCell ref="I50:I51"/>
    <mergeCell ref="K50:K51"/>
    <mergeCell ref="L50:L51"/>
    <mergeCell ref="M50:M51"/>
    <mergeCell ref="N50:N51"/>
    <mergeCell ref="O50:O51"/>
    <mergeCell ref="B9:R9"/>
    <mergeCell ref="E29:E36"/>
    <mergeCell ref="D29:D36"/>
    <mergeCell ref="K29:K36"/>
    <mergeCell ref="L29:L36"/>
    <mergeCell ref="M29:M36"/>
    <mergeCell ref="N29:N36"/>
    <mergeCell ref="O29:O36"/>
    <mergeCell ref="R29:R36"/>
    <mergeCell ref="C29:C36"/>
    <mergeCell ref="B29:B36"/>
  </mergeCells>
  <hyperlinks>
    <hyperlink ref="D20" r:id="rId1" display="https://www.compraspublicas.gob.ec/ProcesoContratacion/compras/PC/informacionProcesoContratacion2.cpe?idSoliCompra=DvMspDcLcpdaIADTYQXmWdAOWLipfusKpQMvFHeMOg8,"/>
    <hyperlink ref="D12" r:id="rId2" display="https://www.compraspublicas.gob.ec/ProcesoContratacion/compras/PC/informacionProcesoContratacion2.cpe?idSoliCompra=waMenQxINGGrQamxdZZrWf6d_OYKWLHBDeXpczR_k0g,"/>
    <hyperlink ref="D13" r:id="rId3" display="https://www.compraspublicas.gob.ec/ProcesoContratacion/compras/PC/informacionProcesoContratacion2.cpe?idSoliCompra=agwfwrN78q5ATqul3Ol8S7NFIrk90y6ReoEQnxedU9M,"/>
    <hyperlink ref="D17" r:id="rId4" display="https://www.compraspublicas.gob.ec/ProcesoContratacion/compras/PC/informacionProcesoContratacion2.cpe?idSoliCompra=K7W0n2s44X4_-cm2WOOB_fClKKFuO1nfIz71-hiSLj4,"/>
    <hyperlink ref="D18" r:id="rId5" display="https://www.compraspublicas.gob.ec/ProcesoContratacion/compras/PC/informacionProcesoContratacion2.cpe?idSoliCompra=K7W0n2s44X4_-cm2WOOB_fClKKFuO1nfIz71-hiSLj4,"/>
    <hyperlink ref="D21" r:id="rId6" display="https://www.compraspublicas.gob.ec/ProcesoContratacion/compras/PC/informacionProcesoContratacion2.cpe?idSoliCompra=P0hJACTe7UNkOXE8GAUHucE50k9kvNTAjoUYE5dqTmc,"/>
    <hyperlink ref="D19" r:id="rId7" display="https://www.compraspublicas.gob.ec/ProcesoContratacion/compras/PC/informacionProcesoContratacion2.cpe?idSoliCompra=24MvUnfW_ZQMYa1UnvUWV9PYlW3Rn-d5AsWZx5QHpJ4,"/>
    <hyperlink ref="D14" r:id="rId8" display="https://www.compraspublicas.gob.ec/ProcesoContratacion/compras/PC/informacionProcesoContratacion2.cpe?idSoliCompra=ki76OmDkrzzrQMmSlnA-P58Lj-5zIZfo_CLN2G6NaZ0,"/>
    <hyperlink ref="D15" r:id="rId9" display="https://www.compraspublicas.gob.ec/ProcesoContratacion/compras/PC/informacionProcesoContratacion2.cpe?idSoliCompra=u8Bke-TfS5FodJPSZzElEkY_k590IkczBjvB2WGlCe0,"/>
    <hyperlink ref="D25" r:id="rId10" display="https://www.compraspublicas.gob.ec/ProcesoContratacion/compras/PC/informacionProcesoContratacion2.cpe?idSoliCompra=Be8Wk2_UHHnVIBTSkUvgvjZXx9eCDwx_CtN3TMmJ_RE,"/>
    <hyperlink ref="D24" r:id="rId11" display="https://www.compraspublicas.gob.ec/ProcesoContratacion/compras/PC/informacionProcesoContratacion2.cpe?idSoliCompra=MrUZX6jRHyHqfqVUBuhMZM98k2G_azWvedWmcWtyGAg,"/>
    <hyperlink ref="D26" r:id="rId12" display="https://www.compraspublicas.gob.ec/ProcesoContratacion/compras/PC/informacionProcesoContratacion2.cpe?idSoliCompra=I_v7LtKuPYwiZ2QviB5LcUrAC_D-JCrg0R2felat8Pc,"/>
    <hyperlink ref="D28" r:id="rId13" display="https://www.compraspublicas.gob.ec/ProcesoContratacion/compras/PC/informacionProcesoContratacion2.cpe?idSoliCompra=EjJ93FERD_X8X0S8Qm5atwQdN2djfVRC5sOFaPUhcJY,"/>
    <hyperlink ref="D27" r:id="rId14" display="https://www.compraspublicas.gob.ec/ProcesoContratacion/compras/PC/informacionProcesoContratacion2.cpe?idSoliCompra=f0F29f76ZQKOx_HRKOTC87Ynvwf3xLzc98h18gJZbPk,"/>
    <hyperlink ref="D29" r:id="rId15" display="https://www.compraspublicas.gob.ec/ProcesoContratacion/compras/PC/informacionProcesoContratacion2.cpe?idSoliCompra=YJ0MTym-jdUhzNvJ1TcDum3NN7GVRsuKoPtmzFo5xiI,"/>
    <hyperlink ref="D37" r:id="rId16" display="https://www.compraspublicas.gob.ec/ProcesoContratacion/compras/PC/informacionProcesoContratacion2.cpe?idSoliCompra=KE3vRozVJ_HdReMXnQr6iUTdQ3xX4STak7ENmx_7H2o,"/>
    <hyperlink ref="D22" r:id="rId17" display="https://www.compraspublicas.gob.ec/ProcesoContratacion/compras/PC/informacionProcesoContratacion2.cpe?idSoliCompra=d799ctJbEQV_uJVAXFr0bAXiV62HyNDmgmuge0OCJYc,"/>
    <hyperlink ref="D23" r:id="rId18" display="https://www.compraspublicas.gob.ec/ProcesoContratacion/compras/PC/informacionProcesoContratacion2.cpe?idSoliCompra=w_UdVvOige-NR6Wpx6XqdrEobT0pJYceOy3IxJQt9Gc,"/>
    <hyperlink ref="D38" r:id="rId19" display="https://www.compraspublicas.gob.ec/ProcesoContratacion/compras/PC/informacionProcesoContratacion2.cpe?idSoliCompra=AXrTAxQ6SuN-_r1QLiv4BPcmC0GctoFMYYOAwU5zMWY,"/>
    <hyperlink ref="D39" r:id="rId20" display="https://www.compraspublicas.gob.ec/ProcesoContratacion/compras/PC/informacionProcesoContratacion2.cpe?idSoliCompra=KE3vRozVJ_HdReMXnQr6iUTdQ3xX4STak7ENmx_7H2o,"/>
    <hyperlink ref="D40" r:id="rId21" display="https://www.compraspublicas.gob.ec/ProcesoContratacion/compras/PC/informacionProcesoContratacion2.cpe?idSoliCompra=KE3vRozVJ_HdReMXnQr6iUTdQ3xX4STak7ENmx_7H2o,"/>
    <hyperlink ref="D41" r:id="rId22" display="https://www.compraspublicas.gob.ec/ProcesoContratacion/compras/PC/informacionProcesoContratacion2.cpe?idSoliCompra=KE3vRozVJ_HdReMXnQr6iUTdQ3xX4STak7ENmx_7H2o,"/>
    <hyperlink ref="D42" r:id="rId23" display="https://www.compraspublicas.gob.ec/ProcesoContratacion/compras/PC/informacionProcesoContratacion2.cpe?idSoliCompra=YJ0MTym-jdUhzNvJ1TcDum3NN7GVRsuKoPtmzFo5xiI,"/>
    <hyperlink ref="D43" r:id="rId24" display="https://www.compraspublicas.gob.ec/ProcesoContratacion/compras/PC/informacionProcesoContratacion2.cpe?idSoliCompra=YJ0MTym-jdUhzNvJ1TcDum3NN7GVRsuKoPtmzFo5xiI,"/>
    <hyperlink ref="D44" r:id="rId25" display="https://www.compraspublicas.gob.ec/ProcesoContratacion/compras/PC/informacionProcesoContratacion2.cpe?idSoliCompra=YJ0MTym-jdUhzNvJ1TcDum3NN7GVRsuKoPtmzFo5xiI,"/>
    <hyperlink ref="D45" r:id="rId26" display="https://www.compraspublicas.gob.ec/ProcesoContratacion/compras/PC/informacionProcesoContratacion2.cpe?idSoliCompra=f-k7gKjePjQQI44uDjjK76twpIvLgaKNkbFlA9LLXbo,"/>
    <hyperlink ref="D47" r:id="rId27" display="https://www.compraspublicas.gob.ec/ProcesoContratacion/compras/PC/informacionProcesoContratacion2.cpe?idSoliCompra=Elp6oyEdUQuKPlraXlKGWUqSe-rwfbRw0utJLenx-Bc,"/>
    <hyperlink ref="D46" r:id="rId28" display="https://www.compraspublicas.gob.ec/ProcesoContratacion/compras/PC/informacionProcesoContratacion2.cpe?idSoliCompra=v9BkZoKnoqmSd6kjVl4NrC10D_9pF3m1TmxepQNyfbg,"/>
    <hyperlink ref="D48" r:id="rId29" display="https://www.compraspublicas.gob.ec/ProcesoContratacion/compras/PC/informacionProcesoContratacion2.cpe?idSoliCompra=I0y2-OlEvpaNrL9VNWW0KQCN-ODqMN2ynvW02FI8ufM,"/>
    <hyperlink ref="D49" r:id="rId30" display="https://www.compraspublicas.gob.ec/ProcesoContratacion/compras/PC/informacionProcesoContratacion2.cpe?idSoliCompra=b-bEww0WsuzoFmaFkY03Nn-5yqUPPzeA-d_w2suKNQs,"/>
    <hyperlink ref="D50" r:id="rId31" display="https://www.compraspublicas.gob.ec/ProcesoContratacion/compras/PC/informacionProcesoContratacion2.cpe?idSoliCompra=xu4jj42PXrWkc8zWsvuYO_Qc21HGB0Lm0kGOy8xvJ3k,"/>
    <hyperlink ref="D52" r:id="rId32" display="https://www.compraspublicas.gob.ec/ProcesoContratacion/compras/PC/informacionProcesoContratacion2.cpe?idSoliCompra=4FbFpeXe4CLRym_j4Fh9Wrh46Li51D08z_WpmdTSugk,"/>
  </hyperlinks>
  <pageMargins left="0.17" right="0.17" top="0.21" bottom="0.21" header="0.17" footer="0.16"/>
  <pageSetup paperSize="9" orientation="landscape" r:id="rId33"/>
  <drawing r:id="rId34"/>
</worksheet>
</file>

<file path=xl/worksheets/sheet3.xml><?xml version="1.0" encoding="utf-8"?>
<worksheet xmlns="http://schemas.openxmlformats.org/spreadsheetml/2006/main" xmlns:r="http://schemas.openxmlformats.org/officeDocument/2006/relationships">
  <dimension ref="B7:S159"/>
  <sheetViews>
    <sheetView tabSelected="1" topLeftCell="A64" workbookViewId="0">
      <selection activeCell="I25" sqref="I25:I29"/>
    </sheetView>
  </sheetViews>
  <sheetFormatPr baseColWidth="10" defaultRowHeight="15"/>
  <cols>
    <col min="1" max="1" width="1.28515625" customWidth="1"/>
    <col min="2" max="2" width="3" bestFit="1" customWidth="1"/>
    <col min="3" max="3" width="7.5703125" customWidth="1"/>
    <col min="4" max="4" width="19.85546875" bestFit="1" customWidth="1"/>
    <col min="5" max="5" width="19.5703125" bestFit="1" customWidth="1"/>
    <col min="6" max="6" width="13.28515625" customWidth="1"/>
    <col min="7" max="7" width="5.7109375" customWidth="1"/>
    <col min="9" max="9" width="45.140625" bestFit="1" customWidth="1"/>
    <col min="10" max="10" width="32.5703125" bestFit="1" customWidth="1"/>
    <col min="11" max="11" width="19.28515625" style="86" bestFit="1" customWidth="1"/>
    <col min="12" max="12" width="51.42578125" bestFit="1" customWidth="1"/>
    <col min="13" max="13" width="12.42578125" bestFit="1" customWidth="1"/>
  </cols>
  <sheetData>
    <row r="7" spans="2:17">
      <c r="B7" s="15"/>
    </row>
    <row r="8" spans="2:17" ht="18.75">
      <c r="B8" s="129" t="s">
        <v>1744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2:17">
      <c r="B9" s="15"/>
    </row>
    <row r="10" spans="2:17" ht="33">
      <c r="B10" s="13" t="s">
        <v>1</v>
      </c>
      <c r="C10" s="13" t="s">
        <v>138</v>
      </c>
      <c r="D10" s="13" t="s">
        <v>130</v>
      </c>
      <c r="E10" s="13" t="s">
        <v>43</v>
      </c>
      <c r="F10" s="13" t="s">
        <v>50</v>
      </c>
      <c r="G10" s="13" t="s">
        <v>48</v>
      </c>
      <c r="H10" s="13" t="s">
        <v>51</v>
      </c>
      <c r="I10" s="13" t="s">
        <v>49</v>
      </c>
      <c r="J10" s="14" t="s">
        <v>135</v>
      </c>
      <c r="K10" s="13" t="s">
        <v>132</v>
      </c>
      <c r="L10" s="13" t="s">
        <v>46</v>
      </c>
      <c r="M10" s="14" t="s">
        <v>2</v>
      </c>
      <c r="N10" s="13" t="s">
        <v>44</v>
      </c>
      <c r="O10" s="13" t="s">
        <v>131</v>
      </c>
      <c r="P10" s="13" t="s">
        <v>47</v>
      </c>
    </row>
    <row r="11" spans="2:17">
      <c r="B11" s="24">
        <v>1</v>
      </c>
      <c r="C11" s="24" t="s">
        <v>147</v>
      </c>
      <c r="D11" s="18" t="s">
        <v>346</v>
      </c>
      <c r="E11" s="18" t="s">
        <v>148</v>
      </c>
      <c r="F11" s="24" t="s">
        <v>365</v>
      </c>
      <c r="G11" s="18">
        <v>211</v>
      </c>
      <c r="H11" s="18" t="s">
        <v>113</v>
      </c>
      <c r="I11" s="50" t="s">
        <v>152</v>
      </c>
      <c r="J11" s="50" t="s">
        <v>347</v>
      </c>
      <c r="K11" s="81">
        <v>42810</v>
      </c>
      <c r="L11" s="50" t="s">
        <v>366</v>
      </c>
      <c r="M11" s="20"/>
      <c r="N11" s="19">
        <v>1700</v>
      </c>
      <c r="O11" s="19">
        <v>1346.66</v>
      </c>
      <c r="P11" s="19">
        <f>+N11-O11</f>
        <v>353.33999999999992</v>
      </c>
      <c r="Q11" s="23"/>
    </row>
    <row r="12" spans="2:17">
      <c r="B12" s="127">
        <v>3</v>
      </c>
      <c r="C12" s="127" t="s">
        <v>147</v>
      </c>
      <c r="D12" s="127" t="s">
        <v>348</v>
      </c>
      <c r="E12" s="127" t="s">
        <v>367</v>
      </c>
      <c r="F12" s="127" t="s">
        <v>350</v>
      </c>
      <c r="G12" s="127">
        <v>111</v>
      </c>
      <c r="H12" s="127" t="s">
        <v>149</v>
      </c>
      <c r="I12" s="128" t="s">
        <v>351</v>
      </c>
      <c r="J12" s="128" t="s">
        <v>352</v>
      </c>
      <c r="K12" s="116">
        <v>42818</v>
      </c>
      <c r="L12" s="85" t="s">
        <v>353</v>
      </c>
      <c r="M12" s="20" t="s">
        <v>354</v>
      </c>
      <c r="N12" s="19">
        <v>1271.82</v>
      </c>
      <c r="O12" s="19">
        <v>1271.82</v>
      </c>
      <c r="P12" s="19">
        <f t="shared" ref="P12:P16" si="0">+N12-O12</f>
        <v>0</v>
      </c>
      <c r="Q12" s="23"/>
    </row>
    <row r="13" spans="2:17">
      <c r="B13" s="127"/>
      <c r="C13" s="127"/>
      <c r="D13" s="127"/>
      <c r="E13" s="127"/>
      <c r="F13" s="127"/>
      <c r="G13" s="127"/>
      <c r="H13" s="127"/>
      <c r="I13" s="128"/>
      <c r="J13" s="128"/>
      <c r="K13" s="116"/>
      <c r="L13" s="85" t="s">
        <v>355</v>
      </c>
      <c r="M13" s="20" t="s">
        <v>356</v>
      </c>
      <c r="N13" s="19">
        <v>1289.2</v>
      </c>
      <c r="O13" s="19">
        <v>1289.2</v>
      </c>
      <c r="P13" s="19">
        <f t="shared" si="0"/>
        <v>0</v>
      </c>
      <c r="Q13" s="23"/>
    </row>
    <row r="14" spans="2:17">
      <c r="B14" s="127"/>
      <c r="C14" s="127"/>
      <c r="D14" s="127"/>
      <c r="E14" s="127"/>
      <c r="F14" s="127"/>
      <c r="G14" s="127"/>
      <c r="H14" s="127"/>
      <c r="I14" s="128"/>
      <c r="J14" s="128"/>
      <c r="K14" s="116"/>
      <c r="L14" s="85" t="s">
        <v>357</v>
      </c>
      <c r="M14" s="20" t="s">
        <v>358</v>
      </c>
      <c r="N14" s="19">
        <v>1632.2064</v>
      </c>
      <c r="O14" s="19">
        <v>1632.2064</v>
      </c>
      <c r="P14" s="19">
        <f t="shared" si="0"/>
        <v>0</v>
      </c>
      <c r="Q14" s="23"/>
    </row>
    <row r="15" spans="2:17" ht="15" customHeight="1">
      <c r="B15" s="127">
        <v>4</v>
      </c>
      <c r="C15" s="127" t="s">
        <v>147</v>
      </c>
      <c r="D15" s="127" t="s">
        <v>349</v>
      </c>
      <c r="E15" s="127" t="s">
        <v>367</v>
      </c>
      <c r="F15" s="127" t="s">
        <v>359</v>
      </c>
      <c r="G15" s="127">
        <v>111</v>
      </c>
      <c r="H15" s="127" t="s">
        <v>149</v>
      </c>
      <c r="I15" s="128" t="s">
        <v>351</v>
      </c>
      <c r="J15" s="128" t="s">
        <v>360</v>
      </c>
      <c r="K15" s="116">
        <v>42818</v>
      </c>
      <c r="L15" s="85" t="s">
        <v>361</v>
      </c>
      <c r="M15" s="67" t="s">
        <v>362</v>
      </c>
      <c r="N15" s="19">
        <v>1231.48</v>
      </c>
      <c r="O15" s="19">
        <v>1231.48</v>
      </c>
      <c r="P15" s="19">
        <f t="shared" si="0"/>
        <v>0</v>
      </c>
      <c r="Q15" s="23"/>
    </row>
    <row r="16" spans="2:17">
      <c r="B16" s="127"/>
      <c r="C16" s="127"/>
      <c r="D16" s="127"/>
      <c r="E16" s="127"/>
      <c r="F16" s="127"/>
      <c r="G16" s="127"/>
      <c r="H16" s="127"/>
      <c r="I16" s="128"/>
      <c r="J16" s="128"/>
      <c r="K16" s="116"/>
      <c r="L16" s="85" t="s">
        <v>363</v>
      </c>
      <c r="M16" s="67" t="s">
        <v>364</v>
      </c>
      <c r="N16" s="19">
        <v>1186.26</v>
      </c>
      <c r="O16" s="19">
        <v>1186.26</v>
      </c>
      <c r="P16" s="19">
        <f t="shared" si="0"/>
        <v>0</v>
      </c>
      <c r="Q16" s="23"/>
    </row>
    <row r="17" spans="2:16">
      <c r="B17" s="117">
        <v>5</v>
      </c>
      <c r="C17" s="117" t="s">
        <v>373</v>
      </c>
      <c r="D17" s="117" t="s">
        <v>374</v>
      </c>
      <c r="E17" s="117" t="s">
        <v>375</v>
      </c>
      <c r="F17" s="84" t="s">
        <v>404</v>
      </c>
      <c r="G17" s="117" t="s">
        <v>65</v>
      </c>
      <c r="H17" s="117" t="s">
        <v>376</v>
      </c>
      <c r="I17" s="117" t="s">
        <v>377</v>
      </c>
      <c r="J17" s="18" t="s">
        <v>378</v>
      </c>
      <c r="K17" s="87">
        <v>42832</v>
      </c>
      <c r="L17" s="18" t="s">
        <v>379</v>
      </c>
      <c r="M17" s="20" t="s">
        <v>380</v>
      </c>
      <c r="N17" s="19">
        <v>68</v>
      </c>
      <c r="O17" s="19">
        <v>28.12</v>
      </c>
      <c r="P17" s="19">
        <f t="shared" ref="P17:P19" si="1">+N17-O17</f>
        <v>39.879999999999995</v>
      </c>
    </row>
    <row r="18" spans="2:16">
      <c r="B18" s="117"/>
      <c r="C18" s="117"/>
      <c r="D18" s="117"/>
      <c r="E18" s="117"/>
      <c r="F18" s="82" t="s">
        <v>405</v>
      </c>
      <c r="G18" s="117"/>
      <c r="H18" s="117"/>
      <c r="I18" s="117"/>
      <c r="J18" s="18" t="s">
        <v>381</v>
      </c>
      <c r="K18" s="87">
        <v>42844</v>
      </c>
      <c r="L18" s="18" t="s">
        <v>1028</v>
      </c>
      <c r="M18" s="20" t="s">
        <v>382</v>
      </c>
      <c r="N18" s="19">
        <f>15+1.2+9.5</f>
        <v>25.7</v>
      </c>
      <c r="O18" s="19">
        <v>17.96</v>
      </c>
      <c r="P18" s="19">
        <f t="shared" si="1"/>
        <v>7.7399999999999984</v>
      </c>
    </row>
    <row r="19" spans="2:16">
      <c r="B19" s="117"/>
      <c r="C19" s="117"/>
      <c r="D19" s="117"/>
      <c r="E19" s="117"/>
      <c r="F19" s="102" t="s">
        <v>1030</v>
      </c>
      <c r="G19" s="60" t="s">
        <v>1031</v>
      </c>
      <c r="H19" s="60" t="s">
        <v>1032</v>
      </c>
      <c r="I19" s="60" t="s">
        <v>1029</v>
      </c>
      <c r="J19" s="18" t="s">
        <v>1029</v>
      </c>
      <c r="K19" s="87">
        <v>42866</v>
      </c>
      <c r="L19" s="18" t="s">
        <v>1028</v>
      </c>
      <c r="M19" s="20" t="s">
        <v>382</v>
      </c>
      <c r="N19" s="19">
        <v>3062.51</v>
      </c>
      <c r="O19" s="53">
        <v>3062.51</v>
      </c>
      <c r="P19" s="19">
        <f t="shared" si="1"/>
        <v>0</v>
      </c>
    </row>
    <row r="20" spans="2:16" ht="15" customHeight="1">
      <c r="B20" s="117">
        <v>6</v>
      </c>
      <c r="C20" s="117" t="s">
        <v>147</v>
      </c>
      <c r="D20" s="117" t="s">
        <v>383</v>
      </c>
      <c r="E20" s="117" t="s">
        <v>367</v>
      </c>
      <c r="F20" s="117" t="s">
        <v>399</v>
      </c>
      <c r="G20" s="117">
        <v>111</v>
      </c>
      <c r="H20" s="117" t="s">
        <v>149</v>
      </c>
      <c r="I20" s="128" t="s">
        <v>351</v>
      </c>
      <c r="J20" s="128" t="s">
        <v>384</v>
      </c>
      <c r="K20" s="116">
        <v>42838</v>
      </c>
      <c r="L20" s="18" t="s">
        <v>385</v>
      </c>
      <c r="M20" s="20" t="s">
        <v>386</v>
      </c>
      <c r="N20" s="19">
        <v>422.1</v>
      </c>
      <c r="O20" s="53">
        <v>299.60000000000002</v>
      </c>
      <c r="P20" s="19">
        <f t="shared" ref="P20:P29" si="2">+N20-O20</f>
        <v>122.5</v>
      </c>
    </row>
    <row r="21" spans="2:16">
      <c r="B21" s="117"/>
      <c r="C21" s="117"/>
      <c r="D21" s="117"/>
      <c r="E21" s="117"/>
      <c r="F21" s="117"/>
      <c r="G21" s="117"/>
      <c r="H21" s="117"/>
      <c r="I21" s="128"/>
      <c r="J21" s="128"/>
      <c r="K21" s="116"/>
      <c r="L21" s="85" t="s">
        <v>400</v>
      </c>
      <c r="M21" s="20" t="s">
        <v>401</v>
      </c>
      <c r="N21" s="19">
        <v>270.06</v>
      </c>
      <c r="O21" s="19">
        <v>270.06</v>
      </c>
      <c r="P21" s="19">
        <f t="shared" si="2"/>
        <v>0</v>
      </c>
    </row>
    <row r="22" spans="2:16">
      <c r="B22" s="117"/>
      <c r="C22" s="117"/>
      <c r="D22" s="117"/>
      <c r="E22" s="117"/>
      <c r="F22" s="117"/>
      <c r="G22" s="117"/>
      <c r="H22" s="117"/>
      <c r="I22" s="128"/>
      <c r="J22" s="128"/>
      <c r="K22" s="116"/>
      <c r="L22" s="85" t="s">
        <v>363</v>
      </c>
      <c r="M22" s="67" t="s">
        <v>364</v>
      </c>
      <c r="N22" s="19">
        <v>56.91</v>
      </c>
      <c r="O22" s="19">
        <v>56.91</v>
      </c>
      <c r="P22" s="19">
        <f t="shared" si="2"/>
        <v>0</v>
      </c>
    </row>
    <row r="23" spans="2:16">
      <c r="B23" s="117"/>
      <c r="C23" s="117"/>
      <c r="D23" s="117"/>
      <c r="E23" s="117"/>
      <c r="F23" s="117"/>
      <c r="G23" s="117"/>
      <c r="H23" s="117"/>
      <c r="I23" s="128"/>
      <c r="J23" s="128"/>
      <c r="K23" s="116"/>
      <c r="L23" s="85" t="s">
        <v>402</v>
      </c>
      <c r="M23" s="20" t="s">
        <v>403</v>
      </c>
      <c r="N23" s="19">
        <v>280</v>
      </c>
      <c r="O23" s="19">
        <v>280</v>
      </c>
      <c r="P23" s="19">
        <f t="shared" si="2"/>
        <v>0</v>
      </c>
    </row>
    <row r="24" spans="2:16" ht="25.5">
      <c r="B24" s="84">
        <v>7</v>
      </c>
      <c r="C24" s="84" t="s">
        <v>482</v>
      </c>
      <c r="D24" s="18" t="s">
        <v>483</v>
      </c>
      <c r="E24" s="18" t="s">
        <v>484</v>
      </c>
      <c r="F24" s="84" t="s">
        <v>485</v>
      </c>
      <c r="G24" s="18" t="s">
        <v>63</v>
      </c>
      <c r="H24" s="18" t="s">
        <v>486</v>
      </c>
      <c r="I24" s="85" t="s">
        <v>487</v>
      </c>
      <c r="J24" s="85" t="s">
        <v>110</v>
      </c>
      <c r="K24" s="83">
        <v>42853</v>
      </c>
      <c r="L24" s="85" t="s">
        <v>488</v>
      </c>
      <c r="M24" s="68" t="s">
        <v>489</v>
      </c>
      <c r="N24" s="56">
        <v>26948.14</v>
      </c>
      <c r="O24" s="56">
        <v>33020</v>
      </c>
      <c r="P24" s="56">
        <f>+N24-O24</f>
        <v>-6071.8600000000006</v>
      </c>
    </row>
    <row r="25" spans="2:16" ht="15" customHeight="1">
      <c r="B25" s="117">
        <v>8</v>
      </c>
      <c r="C25" s="117" t="s">
        <v>147</v>
      </c>
      <c r="D25" s="117" t="s">
        <v>408</v>
      </c>
      <c r="E25" s="117" t="s">
        <v>409</v>
      </c>
      <c r="F25" s="119" t="s">
        <v>410</v>
      </c>
      <c r="G25" s="126" t="s">
        <v>411</v>
      </c>
      <c r="H25" s="124" t="s">
        <v>412</v>
      </c>
      <c r="I25" s="128" t="s">
        <v>413</v>
      </c>
      <c r="J25" s="128" t="s">
        <v>414</v>
      </c>
      <c r="K25" s="116">
        <v>42858</v>
      </c>
      <c r="L25" s="85" t="s">
        <v>415</v>
      </c>
      <c r="M25" s="20"/>
      <c r="N25" s="19">
        <v>255.9</v>
      </c>
      <c r="O25" s="19">
        <f>11.23+109.22</f>
        <v>120.45</v>
      </c>
      <c r="P25" s="19">
        <f t="shared" si="2"/>
        <v>135.44999999999999</v>
      </c>
    </row>
    <row r="26" spans="2:16">
      <c r="B26" s="117"/>
      <c r="C26" s="117"/>
      <c r="D26" s="117"/>
      <c r="E26" s="117"/>
      <c r="F26" s="119"/>
      <c r="G26" s="124"/>
      <c r="H26" s="124"/>
      <c r="I26" s="128"/>
      <c r="J26" s="128"/>
      <c r="K26" s="116"/>
      <c r="L26" s="85" t="s">
        <v>416</v>
      </c>
      <c r="M26" s="20"/>
      <c r="N26" s="19">
        <v>8.4499999999999993</v>
      </c>
      <c r="O26" s="19">
        <v>8.4499999999999993</v>
      </c>
      <c r="P26" s="19">
        <f t="shared" si="2"/>
        <v>0</v>
      </c>
    </row>
    <row r="27" spans="2:16">
      <c r="B27" s="117"/>
      <c r="C27" s="117"/>
      <c r="D27" s="117"/>
      <c r="E27" s="117"/>
      <c r="F27" s="119"/>
      <c r="G27" s="124"/>
      <c r="H27" s="124"/>
      <c r="I27" s="128"/>
      <c r="J27" s="128"/>
      <c r="K27" s="116"/>
      <c r="L27" s="85" t="s">
        <v>417</v>
      </c>
      <c r="M27" s="20"/>
      <c r="N27" s="19">
        <v>300</v>
      </c>
      <c r="O27" s="19">
        <f>12.04+194.68</f>
        <v>206.72</v>
      </c>
      <c r="P27" s="19">
        <f t="shared" si="2"/>
        <v>93.28</v>
      </c>
    </row>
    <row r="28" spans="2:16">
      <c r="B28" s="117"/>
      <c r="C28" s="117"/>
      <c r="D28" s="117"/>
      <c r="E28" s="117"/>
      <c r="F28" s="119"/>
      <c r="G28" s="124"/>
      <c r="H28" s="124"/>
      <c r="I28" s="128"/>
      <c r="J28" s="128"/>
      <c r="K28" s="116"/>
      <c r="L28" s="85" t="s">
        <v>418</v>
      </c>
      <c r="M28" s="20"/>
      <c r="N28" s="19">
        <v>26</v>
      </c>
      <c r="O28" s="19">
        <v>25.65</v>
      </c>
      <c r="P28" s="19">
        <f t="shared" si="2"/>
        <v>0.35000000000000142</v>
      </c>
    </row>
    <row r="29" spans="2:16">
      <c r="B29" s="117"/>
      <c r="C29" s="117"/>
      <c r="D29" s="117"/>
      <c r="E29" s="117"/>
      <c r="F29" s="119"/>
      <c r="G29" s="124"/>
      <c r="H29" s="124"/>
      <c r="I29" s="128"/>
      <c r="J29" s="128"/>
      <c r="K29" s="116"/>
      <c r="L29" s="85" t="s">
        <v>419</v>
      </c>
      <c r="M29" s="20"/>
      <c r="N29" s="19">
        <v>22</v>
      </c>
      <c r="O29" s="19">
        <v>21.3</v>
      </c>
      <c r="P29" s="19">
        <f t="shared" si="2"/>
        <v>0.69999999999999929</v>
      </c>
    </row>
    <row r="30" spans="2:16">
      <c r="B30" s="18">
        <v>9</v>
      </c>
      <c r="C30" s="18" t="s">
        <v>373</v>
      </c>
      <c r="D30" s="18" t="s">
        <v>387</v>
      </c>
      <c r="E30" s="18" t="s">
        <v>389</v>
      </c>
      <c r="F30" s="52" t="s">
        <v>406</v>
      </c>
      <c r="G30" s="18" t="s">
        <v>65</v>
      </c>
      <c r="H30" s="18" t="s">
        <v>390</v>
      </c>
      <c r="I30" s="85" t="s">
        <v>391</v>
      </c>
      <c r="J30" s="18" t="s">
        <v>392</v>
      </c>
      <c r="K30" s="87">
        <v>42857</v>
      </c>
      <c r="L30" s="18" t="s">
        <v>393</v>
      </c>
      <c r="M30" s="20" t="s">
        <v>394</v>
      </c>
      <c r="N30" s="19">
        <v>180</v>
      </c>
      <c r="O30" s="53">
        <v>220</v>
      </c>
      <c r="P30" s="19">
        <f t="shared" ref="P30" si="3">+N30-O30</f>
        <v>-40</v>
      </c>
    </row>
    <row r="31" spans="2:16" ht="15" customHeight="1">
      <c r="B31" s="117">
        <v>10</v>
      </c>
      <c r="C31" s="117" t="s">
        <v>373</v>
      </c>
      <c r="D31" s="117" t="s">
        <v>388</v>
      </c>
      <c r="E31" s="117" t="s">
        <v>395</v>
      </c>
      <c r="F31" s="119" t="s">
        <v>407</v>
      </c>
      <c r="G31" s="117" t="s">
        <v>63</v>
      </c>
      <c r="H31" s="117" t="s">
        <v>396</v>
      </c>
      <c r="I31" s="128" t="s">
        <v>397</v>
      </c>
      <c r="J31" s="124" t="s">
        <v>398</v>
      </c>
      <c r="K31" s="116">
        <v>42857</v>
      </c>
      <c r="L31" s="55" t="s">
        <v>420</v>
      </c>
      <c r="M31" s="67" t="s">
        <v>427</v>
      </c>
      <c r="N31" s="19">
        <v>270</v>
      </c>
      <c r="O31" s="53">
        <v>434.7</v>
      </c>
      <c r="P31" s="19">
        <f t="shared" ref="P31" si="4">+N31-O31</f>
        <v>-164.7</v>
      </c>
    </row>
    <row r="32" spans="2:16">
      <c r="B32" s="117"/>
      <c r="C32" s="117"/>
      <c r="D32" s="117"/>
      <c r="E32" s="117"/>
      <c r="F32" s="119"/>
      <c r="G32" s="117"/>
      <c r="H32" s="117"/>
      <c r="I32" s="128"/>
      <c r="J32" s="124"/>
      <c r="K32" s="116"/>
      <c r="L32" s="55" t="s">
        <v>421</v>
      </c>
      <c r="M32" s="67" t="s">
        <v>428</v>
      </c>
      <c r="N32" s="19">
        <v>36</v>
      </c>
      <c r="O32" s="53">
        <v>21</v>
      </c>
      <c r="P32" s="19">
        <f t="shared" ref="P32:P38" si="5">+N32-O32</f>
        <v>15</v>
      </c>
    </row>
    <row r="33" spans="2:16">
      <c r="B33" s="117"/>
      <c r="C33" s="117"/>
      <c r="D33" s="117"/>
      <c r="E33" s="117"/>
      <c r="F33" s="119"/>
      <c r="G33" s="117"/>
      <c r="H33" s="117"/>
      <c r="I33" s="128"/>
      <c r="J33" s="124"/>
      <c r="K33" s="116"/>
      <c r="L33" s="55" t="s">
        <v>422</v>
      </c>
      <c r="M33" s="67" t="s">
        <v>429</v>
      </c>
      <c r="N33" s="19">
        <v>360</v>
      </c>
      <c r="O33" s="53">
        <v>250.02</v>
      </c>
      <c r="P33" s="19">
        <f t="shared" si="5"/>
        <v>109.97999999999999</v>
      </c>
    </row>
    <row r="34" spans="2:16">
      <c r="B34" s="117"/>
      <c r="C34" s="117"/>
      <c r="D34" s="117"/>
      <c r="E34" s="117"/>
      <c r="F34" s="119"/>
      <c r="G34" s="117"/>
      <c r="H34" s="117"/>
      <c r="I34" s="128"/>
      <c r="J34" s="124"/>
      <c r="K34" s="116"/>
      <c r="L34" s="55" t="s">
        <v>423</v>
      </c>
      <c r="M34" s="67" t="s">
        <v>364</v>
      </c>
      <c r="N34" s="19">
        <v>700</v>
      </c>
      <c r="O34" s="53">
        <v>771.8</v>
      </c>
      <c r="P34" s="19">
        <f t="shared" si="5"/>
        <v>-71.799999999999955</v>
      </c>
    </row>
    <row r="35" spans="2:16">
      <c r="B35" s="117"/>
      <c r="C35" s="117"/>
      <c r="D35" s="117"/>
      <c r="E35" s="117"/>
      <c r="F35" s="119"/>
      <c r="G35" s="117"/>
      <c r="H35" s="117"/>
      <c r="I35" s="128"/>
      <c r="J35" s="124"/>
      <c r="K35" s="116"/>
      <c r="L35" s="55" t="s">
        <v>424</v>
      </c>
      <c r="M35" s="67" t="s">
        <v>430</v>
      </c>
      <c r="N35" s="19">
        <v>270</v>
      </c>
      <c r="O35" s="53">
        <v>77.7</v>
      </c>
      <c r="P35" s="19">
        <f t="shared" si="5"/>
        <v>192.3</v>
      </c>
    </row>
    <row r="36" spans="2:16">
      <c r="B36" s="117"/>
      <c r="C36" s="117"/>
      <c r="D36" s="117"/>
      <c r="E36" s="117"/>
      <c r="F36" s="119"/>
      <c r="G36" s="117"/>
      <c r="H36" s="117"/>
      <c r="I36" s="128"/>
      <c r="J36" s="124"/>
      <c r="K36" s="116"/>
      <c r="L36" s="55" t="s">
        <v>425</v>
      </c>
      <c r="M36" s="67" t="s">
        <v>358</v>
      </c>
      <c r="N36" s="19">
        <v>360</v>
      </c>
      <c r="O36" s="53">
        <v>279.12</v>
      </c>
      <c r="P36" s="19">
        <f t="shared" si="5"/>
        <v>80.88</v>
      </c>
    </row>
    <row r="37" spans="2:16">
      <c r="B37" s="117"/>
      <c r="C37" s="117"/>
      <c r="D37" s="117"/>
      <c r="E37" s="117"/>
      <c r="F37" s="119"/>
      <c r="G37" s="117"/>
      <c r="H37" s="117"/>
      <c r="I37" s="128"/>
      <c r="J37" s="124"/>
      <c r="K37" s="116"/>
      <c r="L37" s="55" t="s">
        <v>426</v>
      </c>
      <c r="M37" s="67" t="s">
        <v>431</v>
      </c>
      <c r="N37" s="19">
        <v>360</v>
      </c>
      <c r="O37" s="53">
        <v>288</v>
      </c>
      <c r="P37" s="19">
        <f t="shared" si="5"/>
        <v>72</v>
      </c>
    </row>
    <row r="38" spans="2:16" ht="15" customHeight="1">
      <c r="B38" s="117">
        <v>11</v>
      </c>
      <c r="C38" s="117" t="s">
        <v>373</v>
      </c>
      <c r="D38" s="117" t="s">
        <v>432</v>
      </c>
      <c r="E38" s="117" t="s">
        <v>433</v>
      </c>
      <c r="F38" s="119" t="s">
        <v>434</v>
      </c>
      <c r="G38" s="117" t="s">
        <v>58</v>
      </c>
      <c r="H38" s="117" t="s">
        <v>435</v>
      </c>
      <c r="I38" s="117" t="s">
        <v>593</v>
      </c>
      <c r="J38" s="124" t="s">
        <v>436</v>
      </c>
      <c r="K38" s="116">
        <v>42870</v>
      </c>
      <c r="L38" s="55" t="s">
        <v>437</v>
      </c>
      <c r="M38" s="67" t="s">
        <v>438</v>
      </c>
      <c r="N38" s="19">
        <v>10</v>
      </c>
      <c r="O38" s="53">
        <v>5.7</v>
      </c>
      <c r="P38" s="19">
        <f t="shared" si="5"/>
        <v>4.3</v>
      </c>
    </row>
    <row r="39" spans="2:16">
      <c r="B39" s="117"/>
      <c r="C39" s="117"/>
      <c r="D39" s="117"/>
      <c r="E39" s="117"/>
      <c r="F39" s="119"/>
      <c r="G39" s="117"/>
      <c r="H39" s="117"/>
      <c r="I39" s="117"/>
      <c r="J39" s="124"/>
      <c r="K39" s="116"/>
      <c r="L39" s="55" t="s">
        <v>439</v>
      </c>
      <c r="M39" s="67" t="s">
        <v>440</v>
      </c>
      <c r="N39" s="19">
        <v>5</v>
      </c>
      <c r="O39" s="53">
        <v>2.1</v>
      </c>
      <c r="P39" s="19">
        <f t="shared" ref="P39:P44" si="6">+N39-O39</f>
        <v>2.9</v>
      </c>
    </row>
    <row r="40" spans="2:16">
      <c r="B40" s="117"/>
      <c r="C40" s="117"/>
      <c r="D40" s="117"/>
      <c r="E40" s="117"/>
      <c r="F40" s="119"/>
      <c r="G40" s="117"/>
      <c r="H40" s="117"/>
      <c r="I40" s="117"/>
      <c r="J40" s="124"/>
      <c r="K40" s="116"/>
      <c r="L40" s="55" t="s">
        <v>441</v>
      </c>
      <c r="M40" s="67" t="s">
        <v>442</v>
      </c>
      <c r="N40" s="19">
        <v>10</v>
      </c>
      <c r="O40" s="53">
        <f>2.2+3.3</f>
        <v>5.5</v>
      </c>
      <c r="P40" s="19">
        <f t="shared" si="6"/>
        <v>4.5</v>
      </c>
    </row>
    <row r="41" spans="2:16">
      <c r="B41" s="117"/>
      <c r="C41" s="117"/>
      <c r="D41" s="117"/>
      <c r="E41" s="117"/>
      <c r="F41" s="119"/>
      <c r="G41" s="117"/>
      <c r="H41" s="117"/>
      <c r="I41" s="117"/>
      <c r="J41" s="124"/>
      <c r="K41" s="116"/>
      <c r="L41" s="55" t="s">
        <v>443</v>
      </c>
      <c r="M41" s="67" t="s">
        <v>444</v>
      </c>
      <c r="N41" s="19">
        <v>15</v>
      </c>
      <c r="O41" s="53">
        <v>13.1</v>
      </c>
      <c r="P41" s="19">
        <f t="shared" si="6"/>
        <v>1.9000000000000004</v>
      </c>
    </row>
    <row r="42" spans="2:16">
      <c r="B42" s="117"/>
      <c r="C42" s="117"/>
      <c r="D42" s="117"/>
      <c r="E42" s="117"/>
      <c r="F42" s="119"/>
      <c r="G42" s="117"/>
      <c r="H42" s="117"/>
      <c r="I42" s="117"/>
      <c r="J42" s="124"/>
      <c r="K42" s="116"/>
      <c r="L42" s="55" t="s">
        <v>445</v>
      </c>
      <c r="M42" s="67" t="s">
        <v>446</v>
      </c>
      <c r="N42" s="19">
        <v>2</v>
      </c>
      <c r="O42" s="53">
        <v>0.312</v>
      </c>
      <c r="P42" s="19">
        <f t="shared" si="6"/>
        <v>1.6879999999999999</v>
      </c>
    </row>
    <row r="43" spans="2:16">
      <c r="B43" s="117"/>
      <c r="C43" s="117"/>
      <c r="D43" s="117"/>
      <c r="E43" s="117"/>
      <c r="F43" s="119"/>
      <c r="G43" s="117"/>
      <c r="H43" s="117"/>
      <c r="I43" s="117"/>
      <c r="J43" s="124"/>
      <c r="K43" s="116"/>
      <c r="L43" s="55" t="s">
        <v>447</v>
      </c>
      <c r="M43" s="67" t="s">
        <v>448</v>
      </c>
      <c r="N43" s="19">
        <v>8</v>
      </c>
      <c r="O43" s="53">
        <v>4.7</v>
      </c>
      <c r="P43" s="19">
        <f t="shared" si="6"/>
        <v>3.3</v>
      </c>
    </row>
    <row r="44" spans="2:16">
      <c r="B44" s="117"/>
      <c r="C44" s="117"/>
      <c r="D44" s="117"/>
      <c r="E44" s="117"/>
      <c r="F44" s="119"/>
      <c r="G44" s="117"/>
      <c r="H44" s="117"/>
      <c r="I44" s="117"/>
      <c r="J44" s="124"/>
      <c r="K44" s="116"/>
      <c r="L44" s="55" t="s">
        <v>449</v>
      </c>
      <c r="M44" s="67" t="s">
        <v>450</v>
      </c>
      <c r="N44" s="19">
        <v>15</v>
      </c>
      <c r="O44" s="53">
        <v>12.11</v>
      </c>
      <c r="P44" s="19">
        <f t="shared" si="6"/>
        <v>2.8900000000000006</v>
      </c>
    </row>
    <row r="45" spans="2:16">
      <c r="B45" s="117"/>
      <c r="C45" s="117"/>
      <c r="D45" s="117"/>
      <c r="E45" s="117"/>
      <c r="F45" s="119"/>
      <c r="G45" s="117"/>
      <c r="H45" s="117"/>
      <c r="I45" s="117"/>
      <c r="J45" s="124"/>
      <c r="K45" s="116"/>
      <c r="L45" s="55" t="s">
        <v>451</v>
      </c>
      <c r="M45" s="67" t="s">
        <v>452</v>
      </c>
      <c r="N45" s="19">
        <v>5</v>
      </c>
      <c r="O45" s="53">
        <v>3.5</v>
      </c>
      <c r="P45" s="19">
        <f t="shared" ref="P45:P54" si="7">+N45-O45</f>
        <v>1.5</v>
      </c>
    </row>
    <row r="46" spans="2:16">
      <c r="B46" s="117"/>
      <c r="C46" s="117"/>
      <c r="D46" s="117"/>
      <c r="E46" s="117"/>
      <c r="F46" s="119"/>
      <c r="G46" s="117"/>
      <c r="H46" s="117"/>
      <c r="I46" s="117"/>
      <c r="J46" s="124"/>
      <c r="K46" s="116"/>
      <c r="L46" s="55" t="s">
        <v>453</v>
      </c>
      <c r="M46" s="67" t="s">
        <v>454</v>
      </c>
      <c r="N46" s="19">
        <v>8</v>
      </c>
      <c r="O46" s="53">
        <v>5.25</v>
      </c>
      <c r="P46" s="19">
        <f t="shared" si="7"/>
        <v>2.75</v>
      </c>
    </row>
    <row r="47" spans="2:16">
      <c r="B47" s="117"/>
      <c r="C47" s="117"/>
      <c r="D47" s="117"/>
      <c r="E47" s="117"/>
      <c r="F47" s="119"/>
      <c r="G47" s="117"/>
      <c r="H47" s="117"/>
      <c r="I47" s="117"/>
      <c r="J47" s="124"/>
      <c r="K47" s="116"/>
      <c r="L47" s="55" t="s">
        <v>455</v>
      </c>
      <c r="M47" s="67" t="s">
        <v>456</v>
      </c>
      <c r="N47" s="19">
        <v>30</v>
      </c>
      <c r="O47" s="53">
        <f>6.45+21.32</f>
        <v>27.77</v>
      </c>
      <c r="P47" s="19">
        <f t="shared" si="7"/>
        <v>2.2300000000000004</v>
      </c>
    </row>
    <row r="48" spans="2:16">
      <c r="B48" s="117"/>
      <c r="C48" s="117"/>
      <c r="D48" s="117"/>
      <c r="E48" s="117"/>
      <c r="F48" s="119"/>
      <c r="G48" s="117"/>
      <c r="H48" s="117"/>
      <c r="I48" s="117"/>
      <c r="J48" s="124"/>
      <c r="K48" s="116"/>
      <c r="L48" s="55" t="s">
        <v>457</v>
      </c>
      <c r="M48" s="67" t="s">
        <v>458</v>
      </c>
      <c r="N48" s="19">
        <v>5</v>
      </c>
      <c r="O48" s="53">
        <v>2.5</v>
      </c>
      <c r="P48" s="19">
        <f t="shared" si="7"/>
        <v>2.5</v>
      </c>
    </row>
    <row r="49" spans="2:16">
      <c r="B49" s="117"/>
      <c r="C49" s="117"/>
      <c r="D49" s="117"/>
      <c r="E49" s="117"/>
      <c r="F49" s="119"/>
      <c r="G49" s="117"/>
      <c r="H49" s="117"/>
      <c r="I49" s="117"/>
      <c r="J49" s="124"/>
      <c r="K49" s="116"/>
      <c r="L49" s="55" t="s">
        <v>459</v>
      </c>
      <c r="M49" s="67" t="s">
        <v>460</v>
      </c>
      <c r="N49" s="19">
        <v>10</v>
      </c>
      <c r="O49" s="53">
        <v>8.0690000000000008</v>
      </c>
      <c r="P49" s="19">
        <f t="shared" si="7"/>
        <v>1.9309999999999992</v>
      </c>
    </row>
    <row r="50" spans="2:16">
      <c r="B50" s="117"/>
      <c r="C50" s="117"/>
      <c r="D50" s="117"/>
      <c r="E50" s="117"/>
      <c r="F50" s="119"/>
      <c r="G50" s="117"/>
      <c r="H50" s="117"/>
      <c r="I50" s="117"/>
      <c r="J50" s="124"/>
      <c r="K50" s="116"/>
      <c r="L50" s="55" t="s">
        <v>461</v>
      </c>
      <c r="M50" s="67" t="s">
        <v>462</v>
      </c>
      <c r="N50" s="19">
        <v>40</v>
      </c>
      <c r="O50" s="53">
        <f>35.92+1.29</f>
        <v>37.21</v>
      </c>
      <c r="P50" s="19">
        <f t="shared" si="7"/>
        <v>2.7899999999999991</v>
      </c>
    </row>
    <row r="51" spans="2:16">
      <c r="B51" s="117"/>
      <c r="C51" s="117"/>
      <c r="D51" s="117"/>
      <c r="E51" s="117"/>
      <c r="F51" s="119"/>
      <c r="G51" s="117"/>
      <c r="H51" s="117"/>
      <c r="I51" s="117"/>
      <c r="J51" s="124"/>
      <c r="K51" s="116"/>
      <c r="L51" s="55" t="s">
        <v>463</v>
      </c>
      <c r="M51" s="67" t="s">
        <v>464</v>
      </c>
      <c r="N51" s="19">
        <v>45</v>
      </c>
      <c r="O51" s="53">
        <f>1.5+5.25+8+1.6+1.23+6.45+3.33+0.87+1.28+0.9+2.5+4+4+0.48</f>
        <v>41.389999999999993</v>
      </c>
      <c r="P51" s="19">
        <f t="shared" si="7"/>
        <v>3.6100000000000065</v>
      </c>
    </row>
    <row r="52" spans="2:16">
      <c r="B52" s="117"/>
      <c r="C52" s="117"/>
      <c r="D52" s="117"/>
      <c r="E52" s="117"/>
      <c r="F52" s="119"/>
      <c r="G52" s="117"/>
      <c r="H52" s="117"/>
      <c r="I52" s="117"/>
      <c r="J52" s="124"/>
      <c r="K52" s="116"/>
      <c r="L52" s="55" t="s">
        <v>465</v>
      </c>
      <c r="M52" s="67" t="s">
        <v>466</v>
      </c>
      <c r="N52" s="19">
        <v>30</v>
      </c>
      <c r="O52" s="53">
        <f>4.2+2.75+17.9998+1.2</f>
        <v>26.149799999999999</v>
      </c>
      <c r="P52" s="19">
        <f t="shared" si="7"/>
        <v>3.850200000000001</v>
      </c>
    </row>
    <row r="53" spans="2:16">
      <c r="B53" s="117"/>
      <c r="C53" s="117"/>
      <c r="D53" s="117"/>
      <c r="E53" s="117"/>
      <c r="F53" s="119"/>
      <c r="G53" s="117"/>
      <c r="H53" s="117"/>
      <c r="I53" s="117"/>
      <c r="J53" s="124"/>
      <c r="K53" s="116"/>
      <c r="L53" s="55" t="s">
        <v>467</v>
      </c>
      <c r="M53" s="67" t="s">
        <v>468</v>
      </c>
      <c r="N53" s="19">
        <v>6.8</v>
      </c>
      <c r="O53" s="53">
        <v>6.1155999999999997</v>
      </c>
      <c r="P53" s="19">
        <f t="shared" si="7"/>
        <v>0.68440000000000012</v>
      </c>
    </row>
    <row r="54" spans="2:16">
      <c r="B54" s="117"/>
      <c r="C54" s="117"/>
      <c r="D54" s="117"/>
      <c r="E54" s="117"/>
      <c r="F54" s="119"/>
      <c r="G54" s="117"/>
      <c r="H54" s="117"/>
      <c r="I54" s="117"/>
      <c r="J54" s="124"/>
      <c r="K54" s="116"/>
      <c r="L54" s="55" t="s">
        <v>469</v>
      </c>
      <c r="M54" s="67" t="s">
        <v>470</v>
      </c>
      <c r="N54" s="19">
        <v>6.8</v>
      </c>
      <c r="O54" s="53">
        <v>6.12</v>
      </c>
      <c r="P54" s="19">
        <f t="shared" si="7"/>
        <v>0.67999999999999972</v>
      </c>
    </row>
    <row r="55" spans="2:16" ht="15" customHeight="1">
      <c r="B55" s="117">
        <v>12</v>
      </c>
      <c r="C55" s="117" t="s">
        <v>147</v>
      </c>
      <c r="D55" s="117" t="s">
        <v>471</v>
      </c>
      <c r="E55" s="117" t="s">
        <v>409</v>
      </c>
      <c r="F55" s="117" t="s">
        <v>472</v>
      </c>
      <c r="G55" s="117" t="s">
        <v>53</v>
      </c>
      <c r="H55" s="117" t="s">
        <v>473</v>
      </c>
      <c r="I55" s="128" t="s">
        <v>474</v>
      </c>
      <c r="J55" s="117" t="s">
        <v>475</v>
      </c>
      <c r="K55" s="116">
        <v>42872</v>
      </c>
      <c r="L55" s="55" t="s">
        <v>476</v>
      </c>
      <c r="M55" s="67" t="s">
        <v>506</v>
      </c>
      <c r="N55" s="19">
        <v>65</v>
      </c>
      <c r="O55" s="19">
        <v>65</v>
      </c>
      <c r="P55" s="19">
        <f t="shared" ref="P55:P57" si="8">+N55-O55</f>
        <v>0</v>
      </c>
    </row>
    <row r="56" spans="2:16">
      <c r="B56" s="117"/>
      <c r="C56" s="117"/>
      <c r="D56" s="117"/>
      <c r="E56" s="117"/>
      <c r="F56" s="117"/>
      <c r="G56" s="117"/>
      <c r="H56" s="117"/>
      <c r="I56" s="128"/>
      <c r="J56" s="117"/>
      <c r="K56" s="116"/>
      <c r="L56" s="55" t="s">
        <v>478</v>
      </c>
      <c r="M56" s="67" t="s">
        <v>479</v>
      </c>
      <c r="N56" s="19">
        <v>150</v>
      </c>
      <c r="O56" s="19">
        <v>144.38</v>
      </c>
      <c r="P56" s="19">
        <f t="shared" si="8"/>
        <v>5.6200000000000045</v>
      </c>
    </row>
    <row r="57" spans="2:16">
      <c r="B57" s="117"/>
      <c r="C57" s="117"/>
      <c r="D57" s="117"/>
      <c r="E57" s="117"/>
      <c r="F57" s="117"/>
      <c r="G57" s="117"/>
      <c r="H57" s="117"/>
      <c r="I57" s="128"/>
      <c r="J57" s="117"/>
      <c r="K57" s="116"/>
      <c r="L57" s="55" t="s">
        <v>505</v>
      </c>
      <c r="M57" s="67" t="s">
        <v>477</v>
      </c>
      <c r="N57" s="19">
        <v>167</v>
      </c>
      <c r="O57" s="19">
        <v>121.98</v>
      </c>
      <c r="P57" s="19">
        <f t="shared" si="8"/>
        <v>45.019999999999996</v>
      </c>
    </row>
    <row r="58" spans="2:16">
      <c r="B58" s="117"/>
      <c r="C58" s="117"/>
      <c r="D58" s="117"/>
      <c r="E58" s="117"/>
      <c r="F58" s="117"/>
      <c r="G58" s="117"/>
      <c r="H58" s="117"/>
      <c r="I58" s="128"/>
      <c r="J58" s="117"/>
      <c r="K58" s="116"/>
      <c r="L58" s="55" t="s">
        <v>480</v>
      </c>
      <c r="M58" s="67" t="s">
        <v>481</v>
      </c>
      <c r="N58" s="19">
        <v>31.68</v>
      </c>
      <c r="O58" s="19">
        <v>31.56</v>
      </c>
      <c r="P58" s="19">
        <f t="shared" ref="P58" si="9">+N58-O58</f>
        <v>0.12000000000000099</v>
      </c>
    </row>
    <row r="59" spans="2:16" ht="15" customHeight="1">
      <c r="B59" s="117">
        <v>13</v>
      </c>
      <c r="C59" s="117" t="s">
        <v>147</v>
      </c>
      <c r="D59" s="117" t="s">
        <v>490</v>
      </c>
      <c r="E59" s="124" t="s">
        <v>491</v>
      </c>
      <c r="F59" s="117" t="s">
        <v>350</v>
      </c>
      <c r="G59" s="117" t="s">
        <v>492</v>
      </c>
      <c r="H59" s="117" t="s">
        <v>149</v>
      </c>
      <c r="I59" s="117" t="s">
        <v>351</v>
      </c>
      <c r="J59" s="124" t="s">
        <v>493</v>
      </c>
      <c r="K59" s="116">
        <v>42872</v>
      </c>
      <c r="L59" s="18" t="s">
        <v>420</v>
      </c>
      <c r="M59" s="20" t="s">
        <v>427</v>
      </c>
      <c r="N59" s="19">
        <v>672.52</v>
      </c>
      <c r="O59" s="53">
        <v>672.52</v>
      </c>
      <c r="P59" s="19">
        <f t="shared" ref="P59:P63" si="10">+N59-O59</f>
        <v>0</v>
      </c>
    </row>
    <row r="60" spans="2:16">
      <c r="B60" s="117"/>
      <c r="C60" s="117"/>
      <c r="D60" s="117"/>
      <c r="E60" s="124"/>
      <c r="F60" s="117"/>
      <c r="G60" s="117"/>
      <c r="H60" s="117"/>
      <c r="I60" s="117"/>
      <c r="J60" s="124"/>
      <c r="K60" s="116"/>
      <c r="L60" s="85" t="s">
        <v>494</v>
      </c>
      <c r="M60" s="20" t="s">
        <v>495</v>
      </c>
      <c r="N60" s="19">
        <v>294</v>
      </c>
      <c r="O60" s="19">
        <v>294</v>
      </c>
      <c r="P60" s="19">
        <f t="shared" si="10"/>
        <v>0</v>
      </c>
    </row>
    <row r="61" spans="2:16">
      <c r="B61" s="117"/>
      <c r="C61" s="117"/>
      <c r="D61" s="117"/>
      <c r="E61" s="124"/>
      <c r="F61" s="117"/>
      <c r="G61" s="117"/>
      <c r="H61" s="117"/>
      <c r="I61" s="117"/>
      <c r="J61" s="124"/>
      <c r="K61" s="116"/>
      <c r="L61" s="98" t="s">
        <v>494</v>
      </c>
      <c r="M61" s="20" t="s">
        <v>495</v>
      </c>
      <c r="N61" s="19">
        <v>94.08</v>
      </c>
      <c r="O61" s="19">
        <v>94.08</v>
      </c>
      <c r="P61" s="19">
        <f t="shared" si="10"/>
        <v>0</v>
      </c>
    </row>
    <row r="62" spans="2:16">
      <c r="B62" s="117"/>
      <c r="C62" s="117"/>
      <c r="D62" s="117"/>
      <c r="E62" s="124"/>
      <c r="F62" s="117"/>
      <c r="G62" s="117"/>
      <c r="H62" s="117"/>
      <c r="I62" s="117"/>
      <c r="J62" s="124"/>
      <c r="K62" s="116"/>
      <c r="L62" s="85" t="s">
        <v>496</v>
      </c>
      <c r="M62" s="67" t="s">
        <v>497</v>
      </c>
      <c r="N62" s="19">
        <v>1564.92</v>
      </c>
      <c r="O62" s="19">
        <v>1564.92</v>
      </c>
      <c r="P62" s="19">
        <f t="shared" si="10"/>
        <v>0</v>
      </c>
    </row>
    <row r="63" spans="2:16">
      <c r="B63" s="117"/>
      <c r="C63" s="117"/>
      <c r="D63" s="117"/>
      <c r="E63" s="124"/>
      <c r="F63" s="117"/>
      <c r="G63" s="117"/>
      <c r="H63" s="117"/>
      <c r="I63" s="117"/>
      <c r="J63" s="124"/>
      <c r="K63" s="116"/>
      <c r="L63" s="85" t="s">
        <v>423</v>
      </c>
      <c r="M63" s="20" t="s">
        <v>364</v>
      </c>
      <c r="N63" s="19">
        <v>3780</v>
      </c>
      <c r="O63" s="19">
        <v>3780</v>
      </c>
      <c r="P63" s="19">
        <f t="shared" si="10"/>
        <v>0</v>
      </c>
    </row>
    <row r="64" spans="2:16" ht="25.5" customHeight="1">
      <c r="B64" s="18">
        <v>14</v>
      </c>
      <c r="C64" s="18" t="s">
        <v>373</v>
      </c>
      <c r="D64" s="18" t="s">
        <v>498</v>
      </c>
      <c r="E64" s="18" t="s">
        <v>499</v>
      </c>
      <c r="F64" s="52" t="s">
        <v>500</v>
      </c>
      <c r="G64" s="18" t="s">
        <v>58</v>
      </c>
      <c r="H64" s="18" t="s">
        <v>59</v>
      </c>
      <c r="I64" s="85" t="s">
        <v>501</v>
      </c>
      <c r="J64" s="18" t="s">
        <v>502</v>
      </c>
      <c r="K64" s="87">
        <v>42874</v>
      </c>
      <c r="L64" s="18" t="s">
        <v>503</v>
      </c>
      <c r="M64" s="20" t="s">
        <v>504</v>
      </c>
      <c r="N64" s="19">
        <v>780</v>
      </c>
      <c r="O64" s="53">
        <v>777</v>
      </c>
      <c r="P64" s="19">
        <f t="shared" ref="P64" si="11">+N64-O64</f>
        <v>3</v>
      </c>
    </row>
    <row r="65" spans="2:16" ht="26.25" customHeight="1">
      <c r="B65" s="18">
        <v>15</v>
      </c>
      <c r="C65" s="18" t="s">
        <v>373</v>
      </c>
      <c r="D65" s="18" t="s">
        <v>585</v>
      </c>
      <c r="E65" s="18" t="s">
        <v>586</v>
      </c>
      <c r="F65" s="52" t="s">
        <v>587</v>
      </c>
      <c r="G65" s="18" t="s">
        <v>58</v>
      </c>
      <c r="H65" s="18" t="s">
        <v>396</v>
      </c>
      <c r="I65" s="85" t="s">
        <v>588</v>
      </c>
      <c r="J65" s="18" t="s">
        <v>589</v>
      </c>
      <c r="K65" s="87">
        <v>42898</v>
      </c>
      <c r="L65" s="18" t="s">
        <v>590</v>
      </c>
      <c r="M65" s="20" t="s">
        <v>495</v>
      </c>
      <c r="N65" s="19">
        <v>352.89</v>
      </c>
      <c r="O65" s="53">
        <v>352.89</v>
      </c>
      <c r="P65" s="19">
        <f t="shared" ref="P65" si="12">+N65-O65</f>
        <v>0</v>
      </c>
    </row>
    <row r="66" spans="2:16" ht="15" customHeight="1">
      <c r="B66" s="117">
        <v>16</v>
      </c>
      <c r="C66" s="117" t="s">
        <v>147</v>
      </c>
      <c r="D66" s="117" t="s">
        <v>591</v>
      </c>
      <c r="E66" s="117" t="s">
        <v>409</v>
      </c>
      <c r="F66" s="119" t="s">
        <v>592</v>
      </c>
      <c r="G66" s="126" t="s">
        <v>58</v>
      </c>
      <c r="H66" s="124" t="s">
        <v>473</v>
      </c>
      <c r="I66" s="117" t="s">
        <v>593</v>
      </c>
      <c r="J66" s="124" t="s">
        <v>594</v>
      </c>
      <c r="K66" s="116">
        <v>42901</v>
      </c>
      <c r="L66" s="85" t="s">
        <v>415</v>
      </c>
      <c r="M66" s="20" t="s">
        <v>595</v>
      </c>
      <c r="N66" s="19">
        <v>706</v>
      </c>
      <c r="O66" s="19">
        <v>706</v>
      </c>
      <c r="P66" s="19">
        <v>513.08000000000004</v>
      </c>
    </row>
    <row r="67" spans="2:16">
      <c r="B67" s="117"/>
      <c r="C67" s="117"/>
      <c r="D67" s="117"/>
      <c r="E67" s="117"/>
      <c r="F67" s="119"/>
      <c r="G67" s="126"/>
      <c r="H67" s="124"/>
      <c r="I67" s="117"/>
      <c r="J67" s="124"/>
      <c r="K67" s="116"/>
      <c r="L67" s="85" t="s">
        <v>419</v>
      </c>
      <c r="M67" s="20" t="s">
        <v>380</v>
      </c>
      <c r="N67" s="19">
        <v>105</v>
      </c>
      <c r="O67" s="19">
        <v>62.83</v>
      </c>
      <c r="P67" s="19">
        <f t="shared" ref="P67:P74" si="13">+N67-O67</f>
        <v>42.17</v>
      </c>
    </row>
    <row r="68" spans="2:16">
      <c r="B68" s="117"/>
      <c r="C68" s="117"/>
      <c r="D68" s="117"/>
      <c r="E68" s="117"/>
      <c r="F68" s="119"/>
      <c r="G68" s="126"/>
      <c r="H68" s="124"/>
      <c r="I68" s="117"/>
      <c r="J68" s="124"/>
      <c r="K68" s="116"/>
      <c r="L68" s="85" t="s">
        <v>596</v>
      </c>
      <c r="M68" s="20" t="s">
        <v>597</v>
      </c>
      <c r="N68" s="19">
        <v>36</v>
      </c>
      <c r="O68" s="19">
        <v>16.489999999999998</v>
      </c>
      <c r="P68" s="19">
        <f t="shared" si="13"/>
        <v>19.510000000000002</v>
      </c>
    </row>
    <row r="69" spans="2:16">
      <c r="B69" s="117"/>
      <c r="C69" s="117"/>
      <c r="D69" s="117"/>
      <c r="E69" s="117"/>
      <c r="F69" s="119"/>
      <c r="G69" s="126"/>
      <c r="H69" s="124"/>
      <c r="I69" s="117"/>
      <c r="J69" s="124"/>
      <c r="K69" s="116"/>
      <c r="L69" s="85" t="s">
        <v>476</v>
      </c>
      <c r="M69" s="20" t="s">
        <v>506</v>
      </c>
      <c r="N69" s="19">
        <v>20</v>
      </c>
      <c r="O69" s="19">
        <v>13.28</v>
      </c>
      <c r="P69" s="19">
        <f t="shared" si="13"/>
        <v>6.7200000000000006</v>
      </c>
    </row>
    <row r="70" spans="2:16">
      <c r="B70" s="117"/>
      <c r="C70" s="117"/>
      <c r="D70" s="117"/>
      <c r="E70" s="117"/>
      <c r="F70" s="119"/>
      <c r="G70" s="126"/>
      <c r="H70" s="124"/>
      <c r="I70" s="117"/>
      <c r="J70" s="124"/>
      <c r="K70" s="116"/>
      <c r="L70" s="85" t="s">
        <v>505</v>
      </c>
      <c r="M70" s="20" t="s">
        <v>477</v>
      </c>
      <c r="N70" s="19">
        <v>551.5</v>
      </c>
      <c r="O70" s="19">
        <v>427</v>
      </c>
      <c r="P70" s="19">
        <f t="shared" si="13"/>
        <v>124.5</v>
      </c>
    </row>
    <row r="71" spans="2:16">
      <c r="B71" s="117"/>
      <c r="C71" s="117"/>
      <c r="D71" s="117"/>
      <c r="E71" s="117"/>
      <c r="F71" s="119"/>
      <c r="G71" s="126"/>
      <c r="H71" s="124"/>
      <c r="I71" s="117"/>
      <c r="J71" s="124"/>
      <c r="K71" s="116"/>
      <c r="L71" s="85" t="s">
        <v>417</v>
      </c>
      <c r="M71" s="20" t="s">
        <v>598</v>
      </c>
      <c r="N71" s="19">
        <v>6</v>
      </c>
      <c r="O71" s="19">
        <v>3.58</v>
      </c>
      <c r="P71" s="69">
        <f t="shared" si="13"/>
        <v>2.42</v>
      </c>
    </row>
    <row r="72" spans="2:16">
      <c r="B72" s="117"/>
      <c r="C72" s="117"/>
      <c r="D72" s="117"/>
      <c r="E72" s="117"/>
      <c r="F72" s="119"/>
      <c r="G72" s="126"/>
      <c r="H72" s="124"/>
      <c r="I72" s="117"/>
      <c r="J72" s="124"/>
      <c r="K72" s="116"/>
      <c r="L72" s="85" t="s">
        <v>478</v>
      </c>
      <c r="M72" s="20" t="s">
        <v>479</v>
      </c>
      <c r="N72" s="19">
        <v>415</v>
      </c>
      <c r="O72" s="19">
        <v>383.29</v>
      </c>
      <c r="P72" s="69">
        <f t="shared" si="13"/>
        <v>31.70999999999998</v>
      </c>
    </row>
    <row r="73" spans="2:16">
      <c r="B73" s="117"/>
      <c r="C73" s="117"/>
      <c r="D73" s="117"/>
      <c r="E73" s="117"/>
      <c r="F73" s="119"/>
      <c r="G73" s="126"/>
      <c r="H73" s="124"/>
      <c r="I73" s="117"/>
      <c r="J73" s="124"/>
      <c r="K73" s="116"/>
      <c r="L73" s="85" t="s">
        <v>416</v>
      </c>
      <c r="M73" s="20" t="s">
        <v>481</v>
      </c>
      <c r="N73" s="19">
        <v>270.5</v>
      </c>
      <c r="O73" s="19">
        <v>210.45</v>
      </c>
      <c r="P73" s="69">
        <f t="shared" si="13"/>
        <v>60.050000000000011</v>
      </c>
    </row>
    <row r="74" spans="2:16">
      <c r="B74" s="117"/>
      <c r="C74" s="117"/>
      <c r="D74" s="117"/>
      <c r="E74" s="117"/>
      <c r="F74" s="119"/>
      <c r="G74" s="126"/>
      <c r="H74" s="124"/>
      <c r="I74" s="117"/>
      <c r="J74" s="124"/>
      <c r="K74" s="116"/>
      <c r="L74" s="85" t="s">
        <v>418</v>
      </c>
      <c r="M74" s="20" t="s">
        <v>599</v>
      </c>
      <c r="N74" s="19">
        <v>155</v>
      </c>
      <c r="O74" s="19">
        <v>114.59</v>
      </c>
      <c r="P74" s="69">
        <f t="shared" si="13"/>
        <v>40.409999999999997</v>
      </c>
    </row>
    <row r="75" spans="2:16">
      <c r="B75" s="18">
        <v>17</v>
      </c>
      <c r="C75" s="18" t="s">
        <v>373</v>
      </c>
      <c r="D75" s="18" t="s">
        <v>600</v>
      </c>
      <c r="E75" s="18" t="s">
        <v>499</v>
      </c>
      <c r="F75" s="52" t="s">
        <v>601</v>
      </c>
      <c r="G75" s="18" t="s">
        <v>58</v>
      </c>
      <c r="H75" s="18" t="s">
        <v>59</v>
      </c>
      <c r="I75" s="85" t="s">
        <v>602</v>
      </c>
      <c r="J75" s="18" t="s">
        <v>603</v>
      </c>
      <c r="K75" s="87">
        <v>42900</v>
      </c>
      <c r="L75" s="18" t="s">
        <v>604</v>
      </c>
      <c r="M75" s="20" t="s">
        <v>504</v>
      </c>
      <c r="N75" s="19">
        <v>3495</v>
      </c>
      <c r="O75" s="53">
        <v>3495</v>
      </c>
      <c r="P75" s="19">
        <f t="shared" ref="P75" si="14">+N75-O75</f>
        <v>0</v>
      </c>
    </row>
    <row r="76" spans="2:16">
      <c r="B76" s="117">
        <v>18</v>
      </c>
      <c r="C76" s="117" t="s">
        <v>147</v>
      </c>
      <c r="D76" s="117" t="s">
        <v>605</v>
      </c>
      <c r="E76" s="124" t="s">
        <v>389</v>
      </c>
      <c r="F76" s="117" t="s">
        <v>606</v>
      </c>
      <c r="G76" s="117" t="s">
        <v>492</v>
      </c>
      <c r="H76" s="117" t="s">
        <v>390</v>
      </c>
      <c r="I76" s="117" t="s">
        <v>607</v>
      </c>
      <c r="J76" s="124" t="s">
        <v>608</v>
      </c>
      <c r="K76" s="116">
        <v>42901</v>
      </c>
      <c r="L76" s="18" t="s">
        <v>609</v>
      </c>
      <c r="M76" s="20" t="s">
        <v>610</v>
      </c>
      <c r="N76" s="19">
        <v>18.899999999999999</v>
      </c>
      <c r="O76" s="53">
        <v>18.899999999999999</v>
      </c>
      <c r="P76" s="19">
        <f t="shared" ref="P76:P79" si="15">+N76-O76</f>
        <v>0</v>
      </c>
    </row>
    <row r="77" spans="2:16">
      <c r="B77" s="117"/>
      <c r="C77" s="117"/>
      <c r="D77" s="117"/>
      <c r="E77" s="124"/>
      <c r="F77" s="117"/>
      <c r="G77" s="117"/>
      <c r="H77" s="117"/>
      <c r="I77" s="117"/>
      <c r="J77" s="124"/>
      <c r="K77" s="116"/>
      <c r="L77" s="85" t="s">
        <v>611</v>
      </c>
      <c r="M77" s="20" t="s">
        <v>612</v>
      </c>
      <c r="N77" s="19">
        <v>207</v>
      </c>
      <c r="O77" s="19">
        <v>207</v>
      </c>
      <c r="P77" s="19">
        <f t="shared" si="15"/>
        <v>0</v>
      </c>
    </row>
    <row r="78" spans="2:16">
      <c r="B78" s="117"/>
      <c r="C78" s="117"/>
      <c r="D78" s="117"/>
      <c r="E78" s="124"/>
      <c r="F78" s="117"/>
      <c r="G78" s="117"/>
      <c r="H78" s="117"/>
      <c r="I78" s="117"/>
      <c r="J78" s="124"/>
      <c r="K78" s="116"/>
      <c r="L78" s="85" t="s">
        <v>613</v>
      </c>
      <c r="M78" s="67" t="s">
        <v>614</v>
      </c>
      <c r="N78" s="19">
        <v>210</v>
      </c>
      <c r="O78" s="19">
        <v>210</v>
      </c>
      <c r="P78" s="19">
        <f t="shared" si="15"/>
        <v>0</v>
      </c>
    </row>
    <row r="79" spans="2:16">
      <c r="B79" s="117"/>
      <c r="C79" s="117"/>
      <c r="D79" s="117"/>
      <c r="E79" s="124"/>
      <c r="F79" s="117"/>
      <c r="G79" s="117"/>
      <c r="H79" s="117"/>
      <c r="I79" s="117"/>
      <c r="J79" s="124"/>
      <c r="K79" s="116"/>
      <c r="L79" s="85" t="s">
        <v>615</v>
      </c>
      <c r="M79" s="20" t="s">
        <v>616</v>
      </c>
      <c r="N79" s="19">
        <v>227.2</v>
      </c>
      <c r="O79" s="19">
        <v>230</v>
      </c>
      <c r="P79" s="19">
        <f t="shared" si="15"/>
        <v>-2.8000000000000114</v>
      </c>
    </row>
    <row r="80" spans="2:16">
      <c r="B80" s="117">
        <v>19</v>
      </c>
      <c r="C80" s="117" t="s">
        <v>373</v>
      </c>
      <c r="D80" s="117" t="s">
        <v>617</v>
      </c>
      <c r="E80" s="117" t="s">
        <v>433</v>
      </c>
      <c r="F80" s="119" t="s">
        <v>618</v>
      </c>
      <c r="G80" s="117" t="s">
        <v>492</v>
      </c>
      <c r="H80" s="117" t="s">
        <v>619</v>
      </c>
      <c r="I80" s="117" t="s">
        <v>607</v>
      </c>
      <c r="J80" s="124" t="s">
        <v>608</v>
      </c>
      <c r="K80" s="116">
        <v>42901</v>
      </c>
      <c r="L80" s="55" t="s">
        <v>437</v>
      </c>
      <c r="M80" s="67" t="s">
        <v>438</v>
      </c>
      <c r="N80" s="19">
        <v>6</v>
      </c>
      <c r="O80" s="53">
        <v>5.7</v>
      </c>
      <c r="P80" s="19">
        <f t="shared" ref="P80:P82" si="16">+N80-O80</f>
        <v>0.29999999999999982</v>
      </c>
    </row>
    <row r="81" spans="2:19">
      <c r="B81" s="117"/>
      <c r="C81" s="117"/>
      <c r="D81" s="117"/>
      <c r="E81" s="117"/>
      <c r="F81" s="119"/>
      <c r="G81" s="117"/>
      <c r="H81" s="117"/>
      <c r="I81" s="117"/>
      <c r="J81" s="124"/>
      <c r="K81" s="116"/>
      <c r="L81" s="55" t="s">
        <v>439</v>
      </c>
      <c r="M81" s="67" t="s">
        <v>440</v>
      </c>
      <c r="N81" s="19">
        <v>2.1</v>
      </c>
      <c r="O81" s="53">
        <v>2.1</v>
      </c>
      <c r="P81" s="19">
        <f t="shared" si="16"/>
        <v>0</v>
      </c>
    </row>
    <row r="82" spans="2:19">
      <c r="B82" s="117"/>
      <c r="C82" s="117"/>
      <c r="D82" s="117"/>
      <c r="E82" s="117"/>
      <c r="F82" s="119"/>
      <c r="G82" s="117"/>
      <c r="H82" s="117"/>
      <c r="I82" s="117"/>
      <c r="J82" s="124"/>
      <c r="K82" s="116"/>
      <c r="L82" s="55" t="s">
        <v>620</v>
      </c>
      <c r="M82" s="67" t="s">
        <v>621</v>
      </c>
      <c r="N82" s="19">
        <v>31.5</v>
      </c>
      <c r="O82" s="53">
        <v>31.3</v>
      </c>
      <c r="P82" s="19">
        <f t="shared" si="16"/>
        <v>0.19999999999999929</v>
      </c>
    </row>
    <row r="83" spans="2:19">
      <c r="B83" s="117"/>
      <c r="C83" s="117"/>
      <c r="D83" s="117"/>
      <c r="E83" s="117"/>
      <c r="F83" s="119"/>
      <c r="G83" s="117"/>
      <c r="H83" s="117"/>
      <c r="I83" s="117"/>
      <c r="J83" s="124"/>
      <c r="K83" s="116"/>
      <c r="L83" s="55" t="s">
        <v>441</v>
      </c>
      <c r="M83" s="67" t="s">
        <v>442</v>
      </c>
      <c r="N83" s="19">
        <v>8.7899999999999991</v>
      </c>
      <c r="O83" s="53">
        <v>8.7899999999999991</v>
      </c>
      <c r="P83" s="19">
        <f t="shared" ref="P83:P85" si="17">+N83-O83</f>
        <v>0</v>
      </c>
    </row>
    <row r="84" spans="2:19">
      <c r="B84" s="117"/>
      <c r="C84" s="117"/>
      <c r="D84" s="117"/>
      <c r="E84" s="117"/>
      <c r="F84" s="119"/>
      <c r="G84" s="117"/>
      <c r="H84" s="117"/>
      <c r="I84" s="117"/>
      <c r="J84" s="124"/>
      <c r="K84" s="116"/>
      <c r="L84" s="55" t="s">
        <v>443</v>
      </c>
      <c r="M84" s="67" t="s">
        <v>444</v>
      </c>
      <c r="N84" s="19">
        <v>40</v>
      </c>
      <c r="O84" s="53">
        <v>39.299999999999997</v>
      </c>
      <c r="P84" s="19">
        <f t="shared" si="17"/>
        <v>0.70000000000000284</v>
      </c>
    </row>
    <row r="85" spans="2:19">
      <c r="B85" s="117"/>
      <c r="C85" s="117"/>
      <c r="D85" s="117"/>
      <c r="E85" s="117"/>
      <c r="F85" s="119"/>
      <c r="G85" s="117"/>
      <c r="H85" s="117"/>
      <c r="I85" s="117"/>
      <c r="J85" s="124"/>
      <c r="K85" s="116"/>
      <c r="L85" s="55" t="s">
        <v>622</v>
      </c>
      <c r="M85" s="67" t="s">
        <v>623</v>
      </c>
      <c r="N85" s="19">
        <v>4.5</v>
      </c>
      <c r="O85" s="53">
        <v>4.5</v>
      </c>
      <c r="P85" s="19">
        <f t="shared" si="17"/>
        <v>0</v>
      </c>
    </row>
    <row r="86" spans="2:19">
      <c r="B86" s="117"/>
      <c r="C86" s="117"/>
      <c r="D86" s="117"/>
      <c r="E86" s="117"/>
      <c r="F86" s="119"/>
      <c r="G86" s="117"/>
      <c r="H86" s="117"/>
      <c r="I86" s="117"/>
      <c r="J86" s="124"/>
      <c r="K86" s="116"/>
      <c r="L86" s="55" t="s">
        <v>445</v>
      </c>
      <c r="M86" s="67" t="s">
        <v>446</v>
      </c>
      <c r="N86" s="19">
        <v>4.5</v>
      </c>
      <c r="O86" s="53">
        <v>4.4400000000000004</v>
      </c>
      <c r="P86" s="19">
        <f t="shared" ref="P86:P87" si="18">+N86-O86</f>
        <v>5.9999999999999609E-2</v>
      </c>
    </row>
    <row r="87" spans="2:19">
      <c r="B87" s="117"/>
      <c r="C87" s="117"/>
      <c r="D87" s="117"/>
      <c r="E87" s="117"/>
      <c r="F87" s="119"/>
      <c r="G87" s="117"/>
      <c r="H87" s="117"/>
      <c r="I87" s="117"/>
      <c r="J87" s="124"/>
      <c r="K87" s="116"/>
      <c r="L87" s="55" t="s">
        <v>505</v>
      </c>
      <c r="M87" s="67" t="s">
        <v>477</v>
      </c>
      <c r="N87" s="19">
        <v>20</v>
      </c>
      <c r="O87" s="53">
        <v>17.600000000000001</v>
      </c>
      <c r="P87" s="19">
        <f t="shared" si="18"/>
        <v>2.3999999999999986</v>
      </c>
    </row>
    <row r="88" spans="2:19">
      <c r="B88" s="117"/>
      <c r="C88" s="117"/>
      <c r="D88" s="117"/>
      <c r="E88" s="117"/>
      <c r="F88" s="119"/>
      <c r="G88" s="117"/>
      <c r="H88" s="117"/>
      <c r="I88" s="117"/>
      <c r="J88" s="124"/>
      <c r="K88" s="116"/>
      <c r="L88" s="55" t="s">
        <v>447</v>
      </c>
      <c r="M88" s="67" t="s">
        <v>448</v>
      </c>
      <c r="N88" s="19">
        <v>2</v>
      </c>
      <c r="O88" s="53">
        <v>1.88</v>
      </c>
      <c r="P88" s="19">
        <f t="shared" ref="P88:P99" si="19">+N88-O88</f>
        <v>0.12000000000000011</v>
      </c>
      <c r="Q88" s="64"/>
      <c r="R88" s="51"/>
      <c r="S88" s="54"/>
    </row>
    <row r="89" spans="2:19">
      <c r="B89" s="117"/>
      <c r="C89" s="117"/>
      <c r="D89" s="117"/>
      <c r="E89" s="117"/>
      <c r="F89" s="119"/>
      <c r="G89" s="117"/>
      <c r="H89" s="117"/>
      <c r="I89" s="117"/>
      <c r="J89" s="124"/>
      <c r="K89" s="116"/>
      <c r="L89" s="55" t="s">
        <v>453</v>
      </c>
      <c r="M89" s="67" t="s">
        <v>454</v>
      </c>
      <c r="N89" s="19">
        <v>12</v>
      </c>
      <c r="O89" s="53">
        <v>10.85</v>
      </c>
      <c r="P89" s="19">
        <f t="shared" si="19"/>
        <v>1.1500000000000004</v>
      </c>
      <c r="Q89" s="66"/>
      <c r="R89" s="66"/>
      <c r="S89" s="66"/>
    </row>
    <row r="90" spans="2:19">
      <c r="B90" s="117"/>
      <c r="C90" s="117"/>
      <c r="D90" s="117"/>
      <c r="E90" s="117"/>
      <c r="F90" s="119"/>
      <c r="G90" s="117"/>
      <c r="H90" s="117"/>
      <c r="I90" s="117"/>
      <c r="J90" s="124"/>
      <c r="K90" s="116"/>
      <c r="L90" s="55" t="s">
        <v>449</v>
      </c>
      <c r="M90" s="67" t="s">
        <v>450</v>
      </c>
      <c r="N90" s="19">
        <v>3</v>
      </c>
      <c r="O90" s="53">
        <v>2.42</v>
      </c>
      <c r="P90" s="19">
        <f t="shared" si="19"/>
        <v>0.58000000000000007</v>
      </c>
    </row>
    <row r="91" spans="2:19">
      <c r="B91" s="117"/>
      <c r="C91" s="117"/>
      <c r="D91" s="117"/>
      <c r="E91" s="117"/>
      <c r="F91" s="119"/>
      <c r="G91" s="117"/>
      <c r="H91" s="117"/>
      <c r="I91" s="117"/>
      <c r="J91" s="124"/>
      <c r="K91" s="116"/>
      <c r="L91" s="55" t="s">
        <v>451</v>
      </c>
      <c r="M91" s="67" t="s">
        <v>452</v>
      </c>
      <c r="N91" s="19">
        <v>12</v>
      </c>
      <c r="O91" s="53">
        <v>10.5</v>
      </c>
      <c r="P91" s="19">
        <f t="shared" si="19"/>
        <v>1.5</v>
      </c>
    </row>
    <row r="92" spans="2:19">
      <c r="B92" s="117"/>
      <c r="C92" s="117"/>
      <c r="D92" s="117"/>
      <c r="E92" s="117"/>
      <c r="F92" s="119"/>
      <c r="G92" s="117"/>
      <c r="H92" s="117"/>
      <c r="I92" s="117"/>
      <c r="J92" s="124"/>
      <c r="K92" s="116"/>
      <c r="L92" s="55" t="s">
        <v>455</v>
      </c>
      <c r="M92" s="67" t="s">
        <v>456</v>
      </c>
      <c r="N92" s="19">
        <v>18</v>
      </c>
      <c r="O92" s="53">
        <v>17.149999999999999</v>
      </c>
      <c r="P92" s="19">
        <f t="shared" si="19"/>
        <v>0.85000000000000142</v>
      </c>
    </row>
    <row r="93" spans="2:19">
      <c r="B93" s="117"/>
      <c r="C93" s="117"/>
      <c r="D93" s="117"/>
      <c r="E93" s="117"/>
      <c r="F93" s="119"/>
      <c r="G93" s="117"/>
      <c r="H93" s="117"/>
      <c r="I93" s="117"/>
      <c r="J93" s="124"/>
      <c r="K93" s="116"/>
      <c r="L93" s="55" t="s">
        <v>624</v>
      </c>
      <c r="M93" s="67" t="s">
        <v>625</v>
      </c>
      <c r="N93" s="19">
        <v>3</v>
      </c>
      <c r="O93" s="53">
        <v>2.88</v>
      </c>
      <c r="P93" s="19">
        <f t="shared" si="19"/>
        <v>0.12000000000000011</v>
      </c>
    </row>
    <row r="94" spans="2:19">
      <c r="B94" s="117"/>
      <c r="C94" s="117"/>
      <c r="D94" s="117"/>
      <c r="E94" s="117"/>
      <c r="F94" s="119"/>
      <c r="G94" s="117"/>
      <c r="H94" s="117"/>
      <c r="I94" s="117"/>
      <c r="J94" s="124"/>
      <c r="K94" s="116"/>
      <c r="L94" s="55" t="s">
        <v>457</v>
      </c>
      <c r="M94" s="67" t="s">
        <v>458</v>
      </c>
      <c r="N94" s="19">
        <v>10</v>
      </c>
      <c r="O94" s="53">
        <v>7.9</v>
      </c>
      <c r="P94" s="19">
        <f t="shared" ref="P94:P98" si="20">+N94-O94</f>
        <v>2.0999999999999996</v>
      </c>
    </row>
    <row r="95" spans="2:19">
      <c r="B95" s="117"/>
      <c r="C95" s="117"/>
      <c r="D95" s="117"/>
      <c r="E95" s="117"/>
      <c r="F95" s="119"/>
      <c r="G95" s="117"/>
      <c r="H95" s="117"/>
      <c r="I95" s="117"/>
      <c r="J95" s="124"/>
      <c r="K95" s="116"/>
      <c r="L95" s="55" t="s">
        <v>459</v>
      </c>
      <c r="M95" s="67" t="s">
        <v>460</v>
      </c>
      <c r="N95" s="19">
        <v>10</v>
      </c>
      <c r="O95" s="53">
        <v>7.99</v>
      </c>
      <c r="P95" s="19">
        <f t="shared" si="20"/>
        <v>2.0099999999999998</v>
      </c>
    </row>
    <row r="96" spans="2:19">
      <c r="B96" s="117"/>
      <c r="C96" s="117"/>
      <c r="D96" s="117"/>
      <c r="E96" s="117"/>
      <c r="F96" s="119"/>
      <c r="G96" s="117"/>
      <c r="H96" s="117"/>
      <c r="I96" s="117"/>
      <c r="J96" s="124"/>
      <c r="K96" s="116"/>
      <c r="L96" s="55" t="s">
        <v>461</v>
      </c>
      <c r="M96" s="67" t="s">
        <v>462</v>
      </c>
      <c r="N96" s="19">
        <v>120</v>
      </c>
      <c r="O96" s="53">
        <v>110.69</v>
      </c>
      <c r="P96" s="19">
        <f t="shared" si="20"/>
        <v>9.3100000000000023</v>
      </c>
    </row>
    <row r="97" spans="2:16">
      <c r="B97" s="117"/>
      <c r="C97" s="117"/>
      <c r="D97" s="117"/>
      <c r="E97" s="117"/>
      <c r="F97" s="119"/>
      <c r="G97" s="117"/>
      <c r="H97" s="117"/>
      <c r="I97" s="117"/>
      <c r="J97" s="124"/>
      <c r="K97" s="116"/>
      <c r="L97" s="55" t="s">
        <v>463</v>
      </c>
      <c r="M97" s="67" t="s">
        <v>464</v>
      </c>
      <c r="N97" s="19">
        <v>70</v>
      </c>
      <c r="O97" s="53">
        <v>65.599999999999994</v>
      </c>
      <c r="P97" s="19">
        <f t="shared" si="20"/>
        <v>4.4000000000000057</v>
      </c>
    </row>
    <row r="98" spans="2:16">
      <c r="B98" s="117"/>
      <c r="C98" s="117"/>
      <c r="D98" s="117"/>
      <c r="E98" s="117"/>
      <c r="F98" s="119"/>
      <c r="G98" s="117"/>
      <c r="H98" s="117"/>
      <c r="I98" s="117"/>
      <c r="J98" s="124"/>
      <c r="K98" s="116"/>
      <c r="L98" s="55" t="s">
        <v>465</v>
      </c>
      <c r="M98" s="67" t="s">
        <v>466</v>
      </c>
      <c r="N98" s="19">
        <v>20</v>
      </c>
      <c r="O98" s="53">
        <v>16.579999999999998</v>
      </c>
      <c r="P98" s="19">
        <f t="shared" si="20"/>
        <v>3.4200000000000017</v>
      </c>
    </row>
    <row r="99" spans="2:16">
      <c r="B99" s="117"/>
      <c r="C99" s="117"/>
      <c r="D99" s="117"/>
      <c r="E99" s="117"/>
      <c r="F99" s="119"/>
      <c r="G99" s="117"/>
      <c r="H99" s="117"/>
      <c r="I99" s="117"/>
      <c r="J99" s="124"/>
      <c r="K99" s="116"/>
      <c r="L99" s="55" t="s">
        <v>469</v>
      </c>
      <c r="M99" s="67" t="s">
        <v>470</v>
      </c>
      <c r="N99" s="19">
        <v>3</v>
      </c>
      <c r="O99" s="53">
        <v>2.25</v>
      </c>
      <c r="P99" s="19">
        <f t="shared" si="19"/>
        <v>0.75</v>
      </c>
    </row>
    <row r="100" spans="2:16">
      <c r="B100" s="18">
        <v>20</v>
      </c>
      <c r="C100" s="18" t="s">
        <v>373</v>
      </c>
      <c r="D100" s="18" t="s">
        <v>626</v>
      </c>
      <c r="E100" s="18" t="s">
        <v>499</v>
      </c>
      <c r="F100" s="84" t="s">
        <v>627</v>
      </c>
      <c r="G100" s="18" t="s">
        <v>492</v>
      </c>
      <c r="H100" s="18" t="s">
        <v>59</v>
      </c>
      <c r="I100" s="85" t="s">
        <v>628</v>
      </c>
      <c r="J100" s="85" t="s">
        <v>629</v>
      </c>
      <c r="K100" s="87">
        <v>42905</v>
      </c>
      <c r="L100" s="18" t="s">
        <v>630</v>
      </c>
      <c r="M100" s="20" t="s">
        <v>631</v>
      </c>
      <c r="N100" s="19">
        <v>13980</v>
      </c>
      <c r="O100" s="53">
        <v>10864</v>
      </c>
      <c r="P100" s="19">
        <f t="shared" ref="P100" si="21">+N100-O100</f>
        <v>3116</v>
      </c>
    </row>
    <row r="101" spans="2:16">
      <c r="B101" s="117">
        <v>21</v>
      </c>
      <c r="C101" s="118" t="s">
        <v>373</v>
      </c>
      <c r="D101" s="118" t="s">
        <v>1020</v>
      </c>
      <c r="E101" s="117" t="s">
        <v>1021</v>
      </c>
      <c r="F101" s="117" t="s">
        <v>1022</v>
      </c>
      <c r="G101" s="117" t="s">
        <v>53</v>
      </c>
      <c r="H101" s="124" t="s">
        <v>1023</v>
      </c>
      <c r="I101" s="124" t="s">
        <v>1024</v>
      </c>
      <c r="J101" s="125" t="s">
        <v>1025</v>
      </c>
      <c r="K101" s="116">
        <v>42935</v>
      </c>
      <c r="L101" s="18" t="s">
        <v>1026</v>
      </c>
      <c r="M101" s="20" t="s">
        <v>1027</v>
      </c>
      <c r="N101" s="19">
        <v>1720</v>
      </c>
      <c r="O101" s="53">
        <v>1428.64</v>
      </c>
      <c r="P101" s="19">
        <f t="shared" ref="P101:P119" si="22">+N101-O101</f>
        <v>291.3599999999999</v>
      </c>
    </row>
    <row r="102" spans="2:16" ht="27.75" customHeight="1">
      <c r="B102" s="117"/>
      <c r="C102" s="118"/>
      <c r="D102" s="118"/>
      <c r="E102" s="117"/>
      <c r="F102" s="117"/>
      <c r="G102" s="117"/>
      <c r="H102" s="124"/>
      <c r="I102" s="124"/>
      <c r="J102" s="125"/>
      <c r="K102" s="116"/>
      <c r="L102" s="18" t="s">
        <v>1026</v>
      </c>
      <c r="M102" s="20" t="s">
        <v>1027</v>
      </c>
      <c r="N102" s="69">
        <v>1760</v>
      </c>
      <c r="O102" s="89">
        <v>1326</v>
      </c>
      <c r="P102" s="69">
        <f t="shared" si="22"/>
        <v>434</v>
      </c>
    </row>
    <row r="103" spans="2:16">
      <c r="B103" s="117">
        <v>22</v>
      </c>
      <c r="C103" s="117" t="s">
        <v>147</v>
      </c>
      <c r="D103" s="124" t="s">
        <v>1044</v>
      </c>
      <c r="E103" s="124" t="s">
        <v>1033</v>
      </c>
      <c r="F103" s="117" t="s">
        <v>1034</v>
      </c>
      <c r="G103" s="124" t="s">
        <v>1031</v>
      </c>
      <c r="H103" s="124" t="s">
        <v>1032</v>
      </c>
      <c r="I103" s="124" t="s">
        <v>1035</v>
      </c>
      <c r="J103" s="124" t="s">
        <v>1035</v>
      </c>
      <c r="K103" s="116">
        <v>42954</v>
      </c>
      <c r="L103" s="90" t="s">
        <v>1036</v>
      </c>
      <c r="M103" s="20" t="s">
        <v>1037</v>
      </c>
      <c r="N103" s="69">
        <v>20</v>
      </c>
      <c r="O103" s="89">
        <v>19.96</v>
      </c>
      <c r="P103" s="69">
        <f t="shared" si="22"/>
        <v>3.9999999999999147E-2</v>
      </c>
    </row>
    <row r="104" spans="2:16">
      <c r="B104" s="117"/>
      <c r="C104" s="117"/>
      <c r="D104" s="124"/>
      <c r="E104" s="124"/>
      <c r="F104" s="117"/>
      <c r="G104" s="124"/>
      <c r="H104" s="124"/>
      <c r="I104" s="124"/>
      <c r="J104" s="124"/>
      <c r="K104" s="117"/>
      <c r="L104" s="90" t="s">
        <v>1038</v>
      </c>
      <c r="M104" s="20" t="s">
        <v>382</v>
      </c>
      <c r="N104" s="69">
        <v>1400</v>
      </c>
      <c r="O104" s="89">
        <v>1400</v>
      </c>
      <c r="P104" s="69">
        <f t="shared" si="22"/>
        <v>0</v>
      </c>
    </row>
    <row r="105" spans="2:16">
      <c r="B105" s="117"/>
      <c r="C105" s="117"/>
      <c r="D105" s="124"/>
      <c r="E105" s="124"/>
      <c r="F105" s="117"/>
      <c r="G105" s="124"/>
      <c r="H105" s="124"/>
      <c r="I105" s="124"/>
      <c r="J105" s="124"/>
      <c r="K105" s="117"/>
      <c r="L105" s="90" t="s">
        <v>419</v>
      </c>
      <c r="M105" s="20" t="s">
        <v>380</v>
      </c>
      <c r="N105" s="89">
        <v>2769.73</v>
      </c>
      <c r="O105" s="89">
        <v>2769.73</v>
      </c>
      <c r="P105" s="69">
        <f t="shared" si="22"/>
        <v>0</v>
      </c>
    </row>
    <row r="106" spans="2:16">
      <c r="B106" s="117"/>
      <c r="C106" s="117"/>
      <c r="D106" s="124"/>
      <c r="E106" s="124"/>
      <c r="F106" s="117"/>
      <c r="G106" s="124"/>
      <c r="H106" s="124"/>
      <c r="I106" s="124"/>
      <c r="J106" s="124"/>
      <c r="K106" s="117"/>
      <c r="L106" s="90" t="s">
        <v>1039</v>
      </c>
      <c r="M106" s="20" t="s">
        <v>1040</v>
      </c>
      <c r="N106" s="69">
        <v>360</v>
      </c>
      <c r="O106" s="89">
        <v>360</v>
      </c>
      <c r="P106" s="69">
        <f t="shared" si="22"/>
        <v>0</v>
      </c>
    </row>
    <row r="107" spans="2:16">
      <c r="B107" s="117"/>
      <c r="C107" s="117"/>
      <c r="D107" s="124"/>
      <c r="E107" s="124"/>
      <c r="F107" s="117"/>
      <c r="G107" s="124"/>
      <c r="H107" s="124"/>
      <c r="I107" s="124"/>
      <c r="J107" s="124"/>
      <c r="K107" s="117"/>
      <c r="L107" s="90" t="s">
        <v>1042</v>
      </c>
      <c r="M107" s="20" t="s">
        <v>1041</v>
      </c>
      <c r="N107" s="69">
        <v>75</v>
      </c>
      <c r="O107" s="89">
        <v>75</v>
      </c>
      <c r="P107" s="69">
        <f t="shared" si="22"/>
        <v>0</v>
      </c>
    </row>
    <row r="108" spans="2:16">
      <c r="B108" s="117">
        <v>23</v>
      </c>
      <c r="C108" s="117" t="s">
        <v>147</v>
      </c>
      <c r="D108" s="124" t="s">
        <v>1043</v>
      </c>
      <c r="E108" s="117" t="s">
        <v>956</v>
      </c>
      <c r="F108" s="117" t="s">
        <v>1034</v>
      </c>
      <c r="G108" s="124" t="s">
        <v>1031</v>
      </c>
      <c r="H108" s="124" t="s">
        <v>1032</v>
      </c>
      <c r="I108" s="124" t="s">
        <v>1035</v>
      </c>
      <c r="J108" s="124" t="s">
        <v>1035</v>
      </c>
      <c r="K108" s="116">
        <v>42961</v>
      </c>
      <c r="L108" s="85" t="s">
        <v>415</v>
      </c>
      <c r="M108" s="20" t="s">
        <v>595</v>
      </c>
      <c r="N108" s="69">
        <v>1000</v>
      </c>
      <c r="O108" s="89">
        <v>950</v>
      </c>
      <c r="P108" s="69">
        <f t="shared" si="22"/>
        <v>50</v>
      </c>
    </row>
    <row r="109" spans="2:16">
      <c r="B109" s="117"/>
      <c r="C109" s="117"/>
      <c r="D109" s="124"/>
      <c r="E109" s="117"/>
      <c r="F109" s="117"/>
      <c r="G109" s="124"/>
      <c r="H109" s="124"/>
      <c r="I109" s="124"/>
      <c r="J109" s="124"/>
      <c r="K109" s="117"/>
      <c r="L109" s="90" t="s">
        <v>494</v>
      </c>
      <c r="M109" s="20" t="s">
        <v>495</v>
      </c>
      <c r="N109" s="69">
        <v>140</v>
      </c>
      <c r="O109" s="89">
        <v>140</v>
      </c>
      <c r="P109" s="69">
        <f t="shared" si="22"/>
        <v>0</v>
      </c>
    </row>
    <row r="110" spans="2:16">
      <c r="B110" s="117"/>
      <c r="C110" s="117"/>
      <c r="D110" s="124"/>
      <c r="E110" s="117"/>
      <c r="F110" s="117"/>
      <c r="G110" s="124"/>
      <c r="H110" s="124"/>
      <c r="I110" s="124"/>
      <c r="J110" s="124"/>
      <c r="K110" s="117"/>
      <c r="L110" s="90" t="s">
        <v>419</v>
      </c>
      <c r="M110" s="20" t="s">
        <v>380</v>
      </c>
      <c r="N110" s="69">
        <v>50</v>
      </c>
      <c r="O110" s="89">
        <v>50</v>
      </c>
      <c r="P110" s="69">
        <f t="shared" si="22"/>
        <v>0</v>
      </c>
    </row>
    <row r="111" spans="2:16">
      <c r="B111" s="117"/>
      <c r="C111" s="117"/>
      <c r="D111" s="124"/>
      <c r="E111" s="117"/>
      <c r="F111" s="117"/>
      <c r="G111" s="124"/>
      <c r="H111" s="124"/>
      <c r="I111" s="124"/>
      <c r="J111" s="124"/>
      <c r="K111" s="117"/>
      <c r="L111" s="85" t="s">
        <v>596</v>
      </c>
      <c r="M111" s="20" t="s">
        <v>597</v>
      </c>
      <c r="N111" s="69">
        <v>1200</v>
      </c>
      <c r="O111" s="89">
        <v>1200</v>
      </c>
      <c r="P111" s="69">
        <f t="shared" si="22"/>
        <v>0</v>
      </c>
    </row>
    <row r="112" spans="2:16">
      <c r="B112" s="117"/>
      <c r="C112" s="117"/>
      <c r="D112" s="124"/>
      <c r="E112" s="117"/>
      <c r="F112" s="117"/>
      <c r="G112" s="124"/>
      <c r="H112" s="124"/>
      <c r="I112" s="124"/>
      <c r="J112" s="124"/>
      <c r="K112" s="117"/>
      <c r="L112" s="18" t="s">
        <v>1045</v>
      </c>
      <c r="M112" s="20" t="s">
        <v>1049</v>
      </c>
      <c r="N112" s="69">
        <v>450</v>
      </c>
      <c r="O112" s="89">
        <v>450</v>
      </c>
      <c r="P112" s="69">
        <f t="shared" si="22"/>
        <v>0</v>
      </c>
    </row>
    <row r="113" spans="2:16">
      <c r="B113" s="117"/>
      <c r="C113" s="117"/>
      <c r="D113" s="124"/>
      <c r="E113" s="117"/>
      <c r="F113" s="117"/>
      <c r="G113" s="124"/>
      <c r="H113" s="124"/>
      <c r="I113" s="124"/>
      <c r="J113" s="124"/>
      <c r="K113" s="117"/>
      <c r="L113" s="18" t="s">
        <v>1046</v>
      </c>
      <c r="M113" s="20" t="s">
        <v>1050</v>
      </c>
      <c r="N113" s="69">
        <v>85</v>
      </c>
      <c r="O113" s="89">
        <v>85</v>
      </c>
      <c r="P113" s="69">
        <f t="shared" si="22"/>
        <v>0</v>
      </c>
    </row>
    <row r="114" spans="2:16">
      <c r="B114" s="117"/>
      <c r="C114" s="117"/>
      <c r="D114" s="124"/>
      <c r="E114" s="117"/>
      <c r="F114" s="117"/>
      <c r="G114" s="124"/>
      <c r="H114" s="124"/>
      <c r="I114" s="124"/>
      <c r="J114" s="124"/>
      <c r="K114" s="117"/>
      <c r="L114" s="85" t="s">
        <v>505</v>
      </c>
      <c r="M114" s="20" t="s">
        <v>477</v>
      </c>
      <c r="N114" s="69">
        <v>30</v>
      </c>
      <c r="O114" s="89">
        <v>30</v>
      </c>
      <c r="P114" s="69">
        <f t="shared" si="22"/>
        <v>0</v>
      </c>
    </row>
    <row r="115" spans="2:16">
      <c r="B115" s="117"/>
      <c r="C115" s="117"/>
      <c r="D115" s="124"/>
      <c r="E115" s="117"/>
      <c r="F115" s="117"/>
      <c r="G115" s="124"/>
      <c r="H115" s="124"/>
      <c r="I115" s="124"/>
      <c r="J115" s="124"/>
      <c r="K115" s="117"/>
      <c r="L115" s="18" t="s">
        <v>1047</v>
      </c>
      <c r="M115" s="20" t="s">
        <v>1051</v>
      </c>
      <c r="N115" s="69">
        <v>400</v>
      </c>
      <c r="O115" s="89">
        <v>400</v>
      </c>
      <c r="P115" s="69">
        <f t="shared" si="22"/>
        <v>0</v>
      </c>
    </row>
    <row r="116" spans="2:16">
      <c r="B116" s="117"/>
      <c r="C116" s="117"/>
      <c r="D116" s="124"/>
      <c r="E116" s="117"/>
      <c r="F116" s="117"/>
      <c r="G116" s="124"/>
      <c r="H116" s="124"/>
      <c r="I116" s="124"/>
      <c r="J116" s="124"/>
      <c r="K116" s="117"/>
      <c r="L116" s="18" t="s">
        <v>417</v>
      </c>
      <c r="M116" s="20" t="s">
        <v>598</v>
      </c>
      <c r="N116" s="69">
        <v>140</v>
      </c>
      <c r="O116" s="89">
        <v>140</v>
      </c>
      <c r="P116" s="69">
        <f t="shared" si="22"/>
        <v>0</v>
      </c>
    </row>
    <row r="117" spans="2:16">
      <c r="B117" s="117"/>
      <c r="C117" s="117"/>
      <c r="D117" s="124"/>
      <c r="E117" s="117"/>
      <c r="F117" s="117"/>
      <c r="G117" s="124"/>
      <c r="H117" s="124"/>
      <c r="I117" s="124"/>
      <c r="J117" s="124"/>
      <c r="K117" s="117"/>
      <c r="L117" s="18" t="s">
        <v>478</v>
      </c>
      <c r="M117" s="20" t="s">
        <v>479</v>
      </c>
      <c r="N117" s="69">
        <v>350</v>
      </c>
      <c r="O117" s="89">
        <v>350</v>
      </c>
      <c r="P117" s="69">
        <f t="shared" si="22"/>
        <v>0</v>
      </c>
    </row>
    <row r="118" spans="2:16">
      <c r="B118" s="117"/>
      <c r="C118" s="117"/>
      <c r="D118" s="124"/>
      <c r="E118" s="117"/>
      <c r="F118" s="117"/>
      <c r="G118" s="124"/>
      <c r="H118" s="124"/>
      <c r="I118" s="124"/>
      <c r="J118" s="124"/>
      <c r="K118" s="117"/>
      <c r="L118" s="18" t="s">
        <v>416</v>
      </c>
      <c r="M118" s="20" t="s">
        <v>481</v>
      </c>
      <c r="N118" s="69">
        <v>250</v>
      </c>
      <c r="O118" s="89">
        <v>250</v>
      </c>
      <c r="P118" s="69">
        <f t="shared" si="22"/>
        <v>0</v>
      </c>
    </row>
    <row r="119" spans="2:16">
      <c r="B119" s="117"/>
      <c r="C119" s="117"/>
      <c r="D119" s="124"/>
      <c r="E119" s="117"/>
      <c r="F119" s="117"/>
      <c r="G119" s="124"/>
      <c r="H119" s="124"/>
      <c r="I119" s="124"/>
      <c r="J119" s="124"/>
      <c r="K119" s="117"/>
      <c r="L119" s="18" t="s">
        <v>1048</v>
      </c>
      <c r="M119" s="20" t="s">
        <v>599</v>
      </c>
      <c r="N119" s="69">
        <v>15</v>
      </c>
      <c r="O119" s="89">
        <v>15</v>
      </c>
      <c r="P119" s="69">
        <f t="shared" si="22"/>
        <v>0</v>
      </c>
    </row>
    <row r="120" spans="2:16">
      <c r="B120" s="117">
        <v>24</v>
      </c>
      <c r="C120" s="117" t="s">
        <v>147</v>
      </c>
      <c r="D120" s="124" t="s">
        <v>1381</v>
      </c>
      <c r="E120" s="117" t="s">
        <v>433</v>
      </c>
      <c r="F120" s="117" t="s">
        <v>1388</v>
      </c>
      <c r="G120" s="124" t="s">
        <v>58</v>
      </c>
      <c r="H120" s="124" t="s">
        <v>435</v>
      </c>
      <c r="I120" s="124" t="s">
        <v>1383</v>
      </c>
      <c r="J120" s="124" t="s">
        <v>1384</v>
      </c>
      <c r="K120" s="116" t="s">
        <v>1389</v>
      </c>
      <c r="L120" s="55" t="s">
        <v>439</v>
      </c>
      <c r="M120" s="67" t="s">
        <v>440</v>
      </c>
      <c r="N120" s="69">
        <v>2.1</v>
      </c>
      <c r="O120" s="89">
        <v>2.1</v>
      </c>
      <c r="P120" s="69">
        <f t="shared" ref="P120:P131" si="23">+N120-O120</f>
        <v>0</v>
      </c>
    </row>
    <row r="121" spans="2:16">
      <c r="B121" s="117"/>
      <c r="C121" s="117"/>
      <c r="D121" s="124"/>
      <c r="E121" s="117"/>
      <c r="F121" s="117"/>
      <c r="G121" s="124"/>
      <c r="H121" s="124"/>
      <c r="I121" s="124"/>
      <c r="J121" s="124"/>
      <c r="K121" s="117"/>
      <c r="L121" s="55" t="s">
        <v>620</v>
      </c>
      <c r="M121" s="67" t="s">
        <v>621</v>
      </c>
      <c r="N121" s="69">
        <v>6.5</v>
      </c>
      <c r="O121" s="89">
        <v>6.5</v>
      </c>
      <c r="P121" s="69">
        <f t="shared" si="23"/>
        <v>0</v>
      </c>
    </row>
    <row r="122" spans="2:16">
      <c r="B122" s="117"/>
      <c r="C122" s="117"/>
      <c r="D122" s="124"/>
      <c r="E122" s="117"/>
      <c r="F122" s="117"/>
      <c r="G122" s="124"/>
      <c r="H122" s="124"/>
      <c r="I122" s="124"/>
      <c r="J122" s="124"/>
      <c r="K122" s="117"/>
      <c r="L122" s="55" t="s">
        <v>441</v>
      </c>
      <c r="M122" s="67" t="s">
        <v>442</v>
      </c>
      <c r="N122" s="69">
        <v>21.5</v>
      </c>
      <c r="O122" s="89">
        <v>21.5</v>
      </c>
      <c r="P122" s="69">
        <f t="shared" si="23"/>
        <v>0</v>
      </c>
    </row>
    <row r="123" spans="2:16">
      <c r="B123" s="117"/>
      <c r="C123" s="117"/>
      <c r="D123" s="124"/>
      <c r="E123" s="117"/>
      <c r="F123" s="117"/>
      <c r="G123" s="124"/>
      <c r="H123" s="124"/>
      <c r="I123" s="124"/>
      <c r="J123" s="124"/>
      <c r="K123" s="117"/>
      <c r="L123" s="55" t="s">
        <v>443</v>
      </c>
      <c r="M123" s="67" t="s">
        <v>444</v>
      </c>
      <c r="N123" s="69">
        <v>13.5</v>
      </c>
      <c r="O123" s="89">
        <v>13.5</v>
      </c>
      <c r="P123" s="69">
        <f t="shared" si="23"/>
        <v>0</v>
      </c>
    </row>
    <row r="124" spans="2:16">
      <c r="B124" s="117"/>
      <c r="C124" s="117"/>
      <c r="D124" s="124"/>
      <c r="E124" s="117"/>
      <c r="F124" s="117"/>
      <c r="G124" s="124"/>
      <c r="H124" s="124"/>
      <c r="I124" s="124"/>
      <c r="J124" s="124"/>
      <c r="K124" s="117"/>
      <c r="L124" s="18" t="s">
        <v>1046</v>
      </c>
      <c r="M124" s="67" t="s">
        <v>1050</v>
      </c>
      <c r="N124" s="69">
        <v>14</v>
      </c>
      <c r="O124" s="89">
        <v>14</v>
      </c>
      <c r="P124" s="69">
        <f t="shared" si="23"/>
        <v>0</v>
      </c>
    </row>
    <row r="125" spans="2:16">
      <c r="B125" s="117"/>
      <c r="C125" s="117"/>
      <c r="D125" s="124"/>
      <c r="E125" s="117"/>
      <c r="F125" s="117"/>
      <c r="G125" s="124"/>
      <c r="H125" s="124"/>
      <c r="I125" s="124"/>
      <c r="J125" s="124"/>
      <c r="K125" s="117"/>
      <c r="L125" s="18" t="s">
        <v>1385</v>
      </c>
      <c r="M125" s="67" t="s">
        <v>1386</v>
      </c>
      <c r="N125" s="69">
        <v>1.24</v>
      </c>
      <c r="O125" s="89">
        <v>1.24</v>
      </c>
      <c r="P125" s="69">
        <f t="shared" si="23"/>
        <v>0</v>
      </c>
    </row>
    <row r="126" spans="2:16">
      <c r="B126" s="117"/>
      <c r="C126" s="117"/>
      <c r="D126" s="124"/>
      <c r="E126" s="117"/>
      <c r="F126" s="117"/>
      <c r="G126" s="124"/>
      <c r="H126" s="124"/>
      <c r="I126" s="124"/>
      <c r="J126" s="124"/>
      <c r="K126" s="117"/>
      <c r="L126" s="55" t="s">
        <v>453</v>
      </c>
      <c r="M126" s="67" t="s">
        <v>454</v>
      </c>
      <c r="N126" s="69">
        <v>5.25</v>
      </c>
      <c r="O126" s="89">
        <v>5.25</v>
      </c>
      <c r="P126" s="69">
        <f t="shared" si="23"/>
        <v>0</v>
      </c>
    </row>
    <row r="127" spans="2:16">
      <c r="B127" s="117"/>
      <c r="C127" s="117"/>
      <c r="D127" s="124"/>
      <c r="E127" s="117"/>
      <c r="F127" s="117"/>
      <c r="G127" s="124"/>
      <c r="H127" s="124"/>
      <c r="I127" s="124"/>
      <c r="J127" s="124"/>
      <c r="K127" s="117"/>
      <c r="L127" s="55" t="s">
        <v>455</v>
      </c>
      <c r="M127" s="67" t="s">
        <v>456</v>
      </c>
      <c r="N127" s="69">
        <v>21.5</v>
      </c>
      <c r="O127" s="89">
        <v>21.5</v>
      </c>
      <c r="P127" s="69">
        <f t="shared" si="23"/>
        <v>0</v>
      </c>
    </row>
    <row r="128" spans="2:16">
      <c r="B128" s="117"/>
      <c r="C128" s="117"/>
      <c r="D128" s="124"/>
      <c r="E128" s="117"/>
      <c r="F128" s="117"/>
      <c r="G128" s="124"/>
      <c r="H128" s="124"/>
      <c r="I128" s="124"/>
      <c r="J128" s="124"/>
      <c r="K128" s="117"/>
      <c r="L128" s="55" t="s">
        <v>457</v>
      </c>
      <c r="M128" s="67" t="s">
        <v>458</v>
      </c>
      <c r="N128" s="69">
        <v>4</v>
      </c>
      <c r="O128" s="89">
        <v>4</v>
      </c>
      <c r="P128" s="69">
        <f t="shared" si="23"/>
        <v>0</v>
      </c>
    </row>
    <row r="129" spans="2:16">
      <c r="B129" s="117"/>
      <c r="C129" s="117"/>
      <c r="D129" s="124"/>
      <c r="E129" s="117"/>
      <c r="F129" s="117"/>
      <c r="G129" s="124"/>
      <c r="H129" s="124"/>
      <c r="I129" s="124"/>
      <c r="J129" s="124"/>
      <c r="K129" s="117"/>
      <c r="L129" s="55" t="s">
        <v>461</v>
      </c>
      <c r="M129" s="67" t="s">
        <v>462</v>
      </c>
      <c r="N129" s="69">
        <v>61</v>
      </c>
      <c r="O129" s="89">
        <v>61</v>
      </c>
      <c r="P129" s="69">
        <f t="shared" si="23"/>
        <v>0</v>
      </c>
    </row>
    <row r="130" spans="2:16">
      <c r="B130" s="117"/>
      <c r="C130" s="117"/>
      <c r="D130" s="124"/>
      <c r="E130" s="117"/>
      <c r="F130" s="117"/>
      <c r="G130" s="124"/>
      <c r="H130" s="124"/>
      <c r="I130" s="124"/>
      <c r="J130" s="124"/>
      <c r="K130" s="117"/>
      <c r="L130" s="55" t="s">
        <v>463</v>
      </c>
      <c r="M130" s="67" t="s">
        <v>464</v>
      </c>
      <c r="N130" s="69">
        <v>22.5</v>
      </c>
      <c r="O130" s="89">
        <v>22.5</v>
      </c>
      <c r="P130" s="69">
        <f t="shared" si="23"/>
        <v>0</v>
      </c>
    </row>
    <row r="131" spans="2:16">
      <c r="B131" s="117"/>
      <c r="C131" s="117"/>
      <c r="D131" s="124"/>
      <c r="E131" s="117"/>
      <c r="F131" s="117"/>
      <c r="G131" s="124"/>
      <c r="H131" s="124"/>
      <c r="I131" s="124"/>
      <c r="J131" s="124"/>
      <c r="K131" s="117"/>
      <c r="L131" s="18" t="s">
        <v>465</v>
      </c>
      <c r="M131" s="67" t="s">
        <v>466</v>
      </c>
      <c r="N131" s="69">
        <v>20.5</v>
      </c>
      <c r="O131" s="89">
        <v>20.5</v>
      </c>
      <c r="P131" s="69">
        <f t="shared" si="23"/>
        <v>0</v>
      </c>
    </row>
    <row r="132" spans="2:16">
      <c r="B132" s="117">
        <v>25</v>
      </c>
      <c r="C132" s="117" t="s">
        <v>147</v>
      </c>
      <c r="D132" s="124" t="s">
        <v>1387</v>
      </c>
      <c r="E132" s="117" t="s">
        <v>433</v>
      </c>
      <c r="F132" s="117" t="s">
        <v>1382</v>
      </c>
      <c r="G132" s="124" t="s">
        <v>58</v>
      </c>
      <c r="H132" s="124" t="s">
        <v>435</v>
      </c>
      <c r="I132" s="124" t="s">
        <v>1383</v>
      </c>
      <c r="J132" s="124" t="s">
        <v>1384</v>
      </c>
      <c r="K132" s="116">
        <v>43024</v>
      </c>
      <c r="L132" s="55" t="s">
        <v>439</v>
      </c>
      <c r="M132" s="67" t="s">
        <v>440</v>
      </c>
      <c r="N132" s="69">
        <v>8.5</v>
      </c>
      <c r="O132" s="89">
        <v>8.5</v>
      </c>
      <c r="P132" s="69">
        <f t="shared" ref="P132:P142" si="24">+N132-O132</f>
        <v>0</v>
      </c>
    </row>
    <row r="133" spans="2:16">
      <c r="B133" s="117"/>
      <c r="C133" s="117"/>
      <c r="D133" s="124"/>
      <c r="E133" s="117"/>
      <c r="F133" s="117"/>
      <c r="G133" s="124"/>
      <c r="H133" s="124"/>
      <c r="I133" s="124"/>
      <c r="J133" s="124"/>
      <c r="K133" s="117"/>
      <c r="L133" s="55" t="s">
        <v>620</v>
      </c>
      <c r="M133" s="67" t="s">
        <v>621</v>
      </c>
      <c r="N133" s="69">
        <v>34</v>
      </c>
      <c r="O133" s="89">
        <v>34</v>
      </c>
      <c r="P133" s="69">
        <f t="shared" si="24"/>
        <v>0</v>
      </c>
    </row>
    <row r="134" spans="2:16">
      <c r="B134" s="117"/>
      <c r="C134" s="117"/>
      <c r="D134" s="124"/>
      <c r="E134" s="117"/>
      <c r="F134" s="117"/>
      <c r="G134" s="124"/>
      <c r="H134" s="124"/>
      <c r="I134" s="124"/>
      <c r="J134" s="124"/>
      <c r="K134" s="117"/>
      <c r="L134" s="55" t="s">
        <v>443</v>
      </c>
      <c r="M134" s="67" t="s">
        <v>444</v>
      </c>
      <c r="N134" s="69">
        <v>65.5</v>
      </c>
      <c r="O134" s="89">
        <v>65.5</v>
      </c>
      <c r="P134" s="69">
        <f t="shared" si="24"/>
        <v>0</v>
      </c>
    </row>
    <row r="135" spans="2:16">
      <c r="B135" s="117"/>
      <c r="C135" s="117"/>
      <c r="D135" s="124"/>
      <c r="E135" s="117"/>
      <c r="F135" s="117"/>
      <c r="G135" s="124"/>
      <c r="H135" s="124"/>
      <c r="I135" s="124"/>
      <c r="J135" s="124"/>
      <c r="K135" s="117"/>
      <c r="L135" s="18" t="s">
        <v>1046</v>
      </c>
      <c r="M135" s="67" t="s">
        <v>1050</v>
      </c>
      <c r="N135" s="69">
        <v>34</v>
      </c>
      <c r="O135" s="89">
        <v>34</v>
      </c>
      <c r="P135" s="69">
        <f t="shared" si="24"/>
        <v>0</v>
      </c>
    </row>
    <row r="136" spans="2:16">
      <c r="B136" s="117"/>
      <c r="C136" s="117"/>
      <c r="D136" s="124"/>
      <c r="E136" s="117"/>
      <c r="F136" s="117"/>
      <c r="G136" s="124"/>
      <c r="H136" s="124"/>
      <c r="I136" s="124"/>
      <c r="J136" s="124"/>
      <c r="K136" s="117"/>
      <c r="L136" s="55" t="s">
        <v>455</v>
      </c>
      <c r="M136" s="67" t="s">
        <v>456</v>
      </c>
      <c r="N136" s="69">
        <v>107</v>
      </c>
      <c r="O136" s="89">
        <v>107</v>
      </c>
      <c r="P136" s="69">
        <f t="shared" si="24"/>
        <v>0</v>
      </c>
    </row>
    <row r="137" spans="2:16">
      <c r="B137" s="117"/>
      <c r="C137" s="117"/>
      <c r="D137" s="124"/>
      <c r="E137" s="117"/>
      <c r="F137" s="117"/>
      <c r="G137" s="124"/>
      <c r="H137" s="124"/>
      <c r="I137" s="124"/>
      <c r="J137" s="124"/>
      <c r="K137" s="117"/>
      <c r="L137" s="55" t="s">
        <v>457</v>
      </c>
      <c r="M137" s="67" t="s">
        <v>458</v>
      </c>
      <c r="N137" s="69">
        <v>2.5</v>
      </c>
      <c r="O137" s="89">
        <v>2.5</v>
      </c>
      <c r="P137" s="69">
        <f t="shared" si="24"/>
        <v>0</v>
      </c>
    </row>
    <row r="138" spans="2:16">
      <c r="B138" s="117"/>
      <c r="C138" s="117"/>
      <c r="D138" s="124"/>
      <c r="E138" s="117"/>
      <c r="F138" s="117"/>
      <c r="G138" s="124"/>
      <c r="H138" s="124"/>
      <c r="I138" s="124"/>
      <c r="J138" s="124"/>
      <c r="K138" s="117"/>
      <c r="L138" s="55" t="s">
        <v>459</v>
      </c>
      <c r="M138" s="67" t="s">
        <v>460</v>
      </c>
      <c r="N138" s="69">
        <v>40</v>
      </c>
      <c r="O138" s="89">
        <v>40</v>
      </c>
      <c r="P138" s="69">
        <f t="shared" si="24"/>
        <v>0</v>
      </c>
    </row>
    <row r="139" spans="2:16">
      <c r="B139" s="117"/>
      <c r="C139" s="117"/>
      <c r="D139" s="124"/>
      <c r="E139" s="117"/>
      <c r="F139" s="117"/>
      <c r="G139" s="124"/>
      <c r="H139" s="124"/>
      <c r="I139" s="124"/>
      <c r="J139" s="124"/>
      <c r="K139" s="117"/>
      <c r="L139" s="55" t="s">
        <v>461</v>
      </c>
      <c r="M139" s="67" t="s">
        <v>462</v>
      </c>
      <c r="N139" s="69">
        <v>240</v>
      </c>
      <c r="O139" s="89">
        <v>240</v>
      </c>
      <c r="P139" s="69">
        <f t="shared" si="24"/>
        <v>0</v>
      </c>
    </row>
    <row r="140" spans="2:16">
      <c r="B140" s="117"/>
      <c r="C140" s="117"/>
      <c r="D140" s="124"/>
      <c r="E140" s="117"/>
      <c r="F140" s="117"/>
      <c r="G140" s="124"/>
      <c r="H140" s="124"/>
      <c r="I140" s="124"/>
      <c r="J140" s="124"/>
      <c r="K140" s="117"/>
      <c r="L140" s="55" t="s">
        <v>463</v>
      </c>
      <c r="M140" s="67" t="s">
        <v>464</v>
      </c>
      <c r="N140" s="69">
        <v>134</v>
      </c>
      <c r="O140" s="89">
        <v>134</v>
      </c>
      <c r="P140" s="69">
        <f t="shared" si="24"/>
        <v>0</v>
      </c>
    </row>
    <row r="141" spans="2:16">
      <c r="B141" s="117"/>
      <c r="C141" s="117"/>
      <c r="D141" s="124"/>
      <c r="E141" s="117"/>
      <c r="F141" s="117"/>
      <c r="G141" s="124"/>
      <c r="H141" s="124"/>
      <c r="I141" s="124"/>
      <c r="J141" s="124"/>
      <c r="K141" s="117"/>
      <c r="L141" s="55" t="s">
        <v>465</v>
      </c>
      <c r="M141" s="67" t="s">
        <v>466</v>
      </c>
      <c r="N141" s="69">
        <v>27</v>
      </c>
      <c r="O141" s="89">
        <v>27</v>
      </c>
      <c r="P141" s="69">
        <f t="shared" si="24"/>
        <v>0</v>
      </c>
    </row>
    <row r="142" spans="2:16">
      <c r="B142" s="117"/>
      <c r="C142" s="117"/>
      <c r="D142" s="124"/>
      <c r="E142" s="117"/>
      <c r="F142" s="117"/>
      <c r="G142" s="124"/>
      <c r="H142" s="124"/>
      <c r="I142" s="124"/>
      <c r="J142" s="124"/>
      <c r="K142" s="117"/>
      <c r="L142" s="55" t="s">
        <v>1390</v>
      </c>
      <c r="M142" s="67" t="s">
        <v>1391</v>
      </c>
      <c r="N142" s="69">
        <v>10</v>
      </c>
      <c r="O142" s="89">
        <v>10</v>
      </c>
      <c r="P142" s="69">
        <f t="shared" si="24"/>
        <v>0</v>
      </c>
    </row>
    <row r="143" spans="2:16">
      <c r="B143" s="117">
        <v>27</v>
      </c>
      <c r="C143" s="117" t="s">
        <v>147</v>
      </c>
      <c r="D143" s="117" t="s">
        <v>1392</v>
      </c>
      <c r="E143" s="117" t="s">
        <v>1118</v>
      </c>
      <c r="F143" s="117" t="s">
        <v>1393</v>
      </c>
      <c r="G143" s="117" t="s">
        <v>492</v>
      </c>
      <c r="H143" s="117" t="s">
        <v>149</v>
      </c>
      <c r="I143" s="117" t="s">
        <v>1396</v>
      </c>
      <c r="J143" s="117" t="s">
        <v>1394</v>
      </c>
      <c r="K143" s="116">
        <v>43033</v>
      </c>
      <c r="L143" s="103" t="s">
        <v>1395</v>
      </c>
      <c r="M143" s="99" t="s">
        <v>1397</v>
      </c>
      <c r="N143" s="100">
        <v>224</v>
      </c>
      <c r="O143" s="100">
        <v>60.48</v>
      </c>
      <c r="P143" s="100">
        <f>+N143-O143</f>
        <v>163.52000000000001</v>
      </c>
    </row>
    <row r="144" spans="2:16">
      <c r="B144" s="117"/>
      <c r="C144" s="117"/>
      <c r="D144" s="117"/>
      <c r="E144" s="117"/>
      <c r="F144" s="117"/>
      <c r="G144" s="117"/>
      <c r="H144" s="117"/>
      <c r="I144" s="117"/>
      <c r="J144" s="117"/>
      <c r="K144" s="116"/>
      <c r="L144" s="103" t="s">
        <v>1047</v>
      </c>
      <c r="M144" s="99" t="s">
        <v>1051</v>
      </c>
      <c r="N144" s="100">
        <v>134.4</v>
      </c>
      <c r="O144" s="100">
        <v>128.88</v>
      </c>
      <c r="P144" s="100">
        <f>+N144-O144</f>
        <v>5.5200000000000102</v>
      </c>
    </row>
    <row r="145" spans="2:16" s="23" customFormat="1" ht="25.5">
      <c r="B145" s="102">
        <v>28</v>
      </c>
      <c r="C145" s="108" t="s">
        <v>147</v>
      </c>
      <c r="D145" s="108" t="s">
        <v>1400</v>
      </c>
      <c r="E145" s="108" t="s">
        <v>499</v>
      </c>
      <c r="F145" s="108" t="s">
        <v>1402</v>
      </c>
      <c r="G145" s="108" t="s">
        <v>58</v>
      </c>
      <c r="H145" s="108" t="s">
        <v>59</v>
      </c>
      <c r="I145" s="102" t="s">
        <v>501</v>
      </c>
      <c r="J145" s="107" t="s">
        <v>1403</v>
      </c>
      <c r="K145" s="101">
        <v>43059</v>
      </c>
      <c r="L145" s="107" t="s">
        <v>1401</v>
      </c>
      <c r="M145" s="67" t="s">
        <v>1404</v>
      </c>
      <c r="N145" s="19">
        <v>818.96</v>
      </c>
      <c r="O145" s="19">
        <v>818.96</v>
      </c>
      <c r="P145" s="19">
        <f t="shared" ref="P145" si="25">+N145-O145</f>
        <v>0</v>
      </c>
    </row>
    <row r="146" spans="2:16" s="23" customFormat="1" ht="30" customHeight="1">
      <c r="B146" s="102">
        <v>29</v>
      </c>
      <c r="C146" s="108" t="s">
        <v>147</v>
      </c>
      <c r="D146" s="108" t="s">
        <v>1398</v>
      </c>
      <c r="E146" s="58" t="s">
        <v>1399</v>
      </c>
      <c r="F146" s="108" t="s">
        <v>359</v>
      </c>
      <c r="G146" s="108">
        <v>111</v>
      </c>
      <c r="H146" s="108" t="s">
        <v>149</v>
      </c>
      <c r="I146" s="102" t="s">
        <v>351</v>
      </c>
      <c r="J146" s="107" t="s">
        <v>360</v>
      </c>
      <c r="K146" s="101">
        <v>43067</v>
      </c>
      <c r="L146" s="107" t="s">
        <v>361</v>
      </c>
      <c r="M146" s="67" t="s">
        <v>362</v>
      </c>
      <c r="N146" s="19">
        <v>1186.26</v>
      </c>
      <c r="O146" s="19">
        <v>1186.26</v>
      </c>
      <c r="P146" s="19">
        <f t="shared" ref="P146" si="26">+N146-O146</f>
        <v>0</v>
      </c>
    </row>
    <row r="147" spans="2:16" s="23" customFormat="1" ht="12.75">
      <c r="B147" s="117">
        <v>30</v>
      </c>
      <c r="C147" s="117" t="s">
        <v>147</v>
      </c>
      <c r="D147" s="117" t="s">
        <v>1405</v>
      </c>
      <c r="E147" s="117" t="s">
        <v>1406</v>
      </c>
      <c r="F147" s="117" t="s">
        <v>1407</v>
      </c>
      <c r="G147" s="117" t="s">
        <v>58</v>
      </c>
      <c r="H147" s="117" t="s">
        <v>898</v>
      </c>
      <c r="I147" s="117" t="s">
        <v>593</v>
      </c>
      <c r="J147" s="117" t="s">
        <v>1408</v>
      </c>
      <c r="K147" s="116">
        <v>43089</v>
      </c>
      <c r="L147" s="107" t="s">
        <v>1409</v>
      </c>
      <c r="M147" s="67" t="s">
        <v>380</v>
      </c>
      <c r="N147" s="19">
        <v>670</v>
      </c>
      <c r="O147" s="19">
        <v>662.95</v>
      </c>
      <c r="P147" s="19">
        <f t="shared" ref="P147:P148" si="27">+N147-O147</f>
        <v>7.0499999999999545</v>
      </c>
    </row>
    <row r="148" spans="2:16" s="23" customFormat="1" ht="12.75">
      <c r="B148" s="117"/>
      <c r="C148" s="117"/>
      <c r="D148" s="117"/>
      <c r="E148" s="117"/>
      <c r="F148" s="117"/>
      <c r="G148" s="117"/>
      <c r="H148" s="117"/>
      <c r="I148" s="117"/>
      <c r="J148" s="117"/>
      <c r="K148" s="116"/>
      <c r="L148" s="107" t="s">
        <v>1039</v>
      </c>
      <c r="M148" s="67" t="s">
        <v>1040</v>
      </c>
      <c r="N148" s="69">
        <v>6.5</v>
      </c>
      <c r="O148" s="69">
        <v>6.5</v>
      </c>
      <c r="P148" s="69">
        <f t="shared" si="27"/>
        <v>0</v>
      </c>
    </row>
    <row r="149" spans="2:16" s="23" customFormat="1" ht="12.75">
      <c r="B149" s="117"/>
      <c r="C149" s="117"/>
      <c r="D149" s="117"/>
      <c r="E149" s="117"/>
      <c r="F149" s="117"/>
      <c r="G149" s="117"/>
      <c r="H149" s="117"/>
      <c r="I149" s="117"/>
      <c r="J149" s="117"/>
      <c r="K149" s="116"/>
      <c r="L149" s="167" t="s">
        <v>1410</v>
      </c>
      <c r="M149" s="67" t="s">
        <v>1411</v>
      </c>
      <c r="N149" s="69">
        <v>2</v>
      </c>
      <c r="O149" s="69">
        <v>2</v>
      </c>
      <c r="P149" s="69">
        <f t="shared" ref="P149:P155" si="28">+N149-O149</f>
        <v>0</v>
      </c>
    </row>
    <row r="150" spans="2:16" s="23" customFormat="1" ht="12.75">
      <c r="B150" s="117">
        <v>31</v>
      </c>
      <c r="C150" s="117" t="s">
        <v>373</v>
      </c>
      <c r="D150" s="117" t="s">
        <v>1412</v>
      </c>
      <c r="E150" s="124" t="s">
        <v>1413</v>
      </c>
      <c r="F150" s="119" t="s">
        <v>1414</v>
      </c>
      <c r="G150" s="117" t="s">
        <v>492</v>
      </c>
      <c r="H150" s="117" t="s">
        <v>149</v>
      </c>
      <c r="I150" s="117" t="s">
        <v>1396</v>
      </c>
      <c r="J150" s="124" t="s">
        <v>1415</v>
      </c>
      <c r="K150" s="116">
        <v>43089</v>
      </c>
      <c r="L150" s="55" t="s">
        <v>400</v>
      </c>
      <c r="M150" s="67" t="s">
        <v>401</v>
      </c>
      <c r="N150" s="19">
        <v>380</v>
      </c>
      <c r="O150" s="53">
        <v>380</v>
      </c>
      <c r="P150" s="19">
        <f t="shared" si="28"/>
        <v>0</v>
      </c>
    </row>
    <row r="151" spans="2:16" s="23" customFormat="1" ht="12.75">
      <c r="B151" s="117"/>
      <c r="C151" s="117"/>
      <c r="D151" s="117"/>
      <c r="E151" s="124"/>
      <c r="F151" s="119"/>
      <c r="G151" s="117"/>
      <c r="H151" s="117"/>
      <c r="I151" s="117"/>
      <c r="J151" s="124"/>
      <c r="K151" s="116"/>
      <c r="L151" s="55" t="s">
        <v>494</v>
      </c>
      <c r="M151" s="67" t="s">
        <v>495</v>
      </c>
      <c r="N151" s="19">
        <v>40</v>
      </c>
      <c r="O151" s="53">
        <v>39.200000000000003</v>
      </c>
      <c r="P151" s="19">
        <f t="shared" si="28"/>
        <v>0.79999999999999716</v>
      </c>
    </row>
    <row r="152" spans="2:16" s="23" customFormat="1" ht="12.75">
      <c r="B152" s="117"/>
      <c r="C152" s="117"/>
      <c r="D152" s="117"/>
      <c r="E152" s="124"/>
      <c r="F152" s="119"/>
      <c r="G152" s="117"/>
      <c r="H152" s="117"/>
      <c r="I152" s="117"/>
      <c r="J152" s="124"/>
      <c r="K152" s="116"/>
      <c r="L152" s="55" t="s">
        <v>421</v>
      </c>
      <c r="M152" s="67" t="s">
        <v>428</v>
      </c>
      <c r="N152" s="19">
        <v>220</v>
      </c>
      <c r="O152" s="53">
        <v>217.56</v>
      </c>
      <c r="P152" s="19">
        <f t="shared" si="28"/>
        <v>2.4399999999999977</v>
      </c>
    </row>
    <row r="153" spans="2:16" s="23" customFormat="1" ht="12.75">
      <c r="B153" s="117"/>
      <c r="C153" s="117"/>
      <c r="D153" s="117"/>
      <c r="E153" s="124"/>
      <c r="F153" s="119"/>
      <c r="G153" s="117"/>
      <c r="H153" s="117"/>
      <c r="I153" s="117"/>
      <c r="J153" s="124"/>
      <c r="K153" s="116"/>
      <c r="L153" s="55" t="s">
        <v>1416</v>
      </c>
      <c r="M153" s="67" t="s">
        <v>1417</v>
      </c>
      <c r="N153" s="19">
        <v>307.8</v>
      </c>
      <c r="O153" s="53">
        <v>224</v>
      </c>
      <c r="P153" s="19">
        <f t="shared" si="28"/>
        <v>83.800000000000011</v>
      </c>
    </row>
    <row r="154" spans="2:16" s="23" customFormat="1" ht="12.75">
      <c r="B154" s="117"/>
      <c r="C154" s="117"/>
      <c r="D154" s="117"/>
      <c r="E154" s="124"/>
      <c r="F154" s="119"/>
      <c r="G154" s="117"/>
      <c r="H154" s="117"/>
      <c r="I154" s="117"/>
      <c r="J154" s="124"/>
      <c r="K154" s="116"/>
      <c r="L154" s="55" t="s">
        <v>1418</v>
      </c>
      <c r="M154" s="67" t="s">
        <v>1419</v>
      </c>
      <c r="N154" s="19">
        <v>420</v>
      </c>
      <c r="O154" s="53">
        <v>417.31</v>
      </c>
      <c r="P154" s="19">
        <f t="shared" si="28"/>
        <v>2.6899999999999977</v>
      </c>
    </row>
    <row r="155" spans="2:16" s="23" customFormat="1" ht="12.75">
      <c r="B155" s="117"/>
      <c r="C155" s="117"/>
      <c r="D155" s="117"/>
      <c r="E155" s="124"/>
      <c r="F155" s="119"/>
      <c r="G155" s="117"/>
      <c r="H155" s="117"/>
      <c r="I155" s="117"/>
      <c r="J155" s="124"/>
      <c r="K155" s="116"/>
      <c r="L155" s="55" t="s">
        <v>1420</v>
      </c>
      <c r="M155" s="67" t="s">
        <v>1421</v>
      </c>
      <c r="N155" s="19">
        <v>90</v>
      </c>
      <c r="O155" s="53">
        <v>87.58</v>
      </c>
      <c r="P155" s="19">
        <f t="shared" si="28"/>
        <v>2.4200000000000017</v>
      </c>
    </row>
    <row r="156" spans="2:16" s="23" customFormat="1" ht="12.75">
      <c r="K156" s="65"/>
    </row>
    <row r="157" spans="2:16" s="23" customFormat="1" ht="12.75">
      <c r="K157" s="65"/>
    </row>
    <row r="158" spans="2:16" s="146" customFormat="1" ht="12.75">
      <c r="K158" s="166"/>
    </row>
    <row r="159" spans="2:16" s="146" customFormat="1" ht="12.75">
      <c r="K159" s="166"/>
    </row>
  </sheetData>
  <mergeCells count="198">
    <mergeCell ref="K120:K131"/>
    <mergeCell ref="B132:B142"/>
    <mergeCell ref="C132:C142"/>
    <mergeCell ref="D132:D142"/>
    <mergeCell ref="E132:E142"/>
    <mergeCell ref="F132:F142"/>
    <mergeCell ref="G132:G142"/>
    <mergeCell ref="H132:H142"/>
    <mergeCell ref="I132:I142"/>
    <mergeCell ref="J132:J142"/>
    <mergeCell ref="K132:K142"/>
    <mergeCell ref="B120:B131"/>
    <mergeCell ref="C120:C131"/>
    <mergeCell ref="D120:D131"/>
    <mergeCell ref="E120:E131"/>
    <mergeCell ref="F120:F131"/>
    <mergeCell ref="G120:G131"/>
    <mergeCell ref="H120:H131"/>
    <mergeCell ref="I120:I131"/>
    <mergeCell ref="J120:J131"/>
    <mergeCell ref="K108:K119"/>
    <mergeCell ref="B108:B119"/>
    <mergeCell ref="C108:C119"/>
    <mergeCell ref="D108:D119"/>
    <mergeCell ref="E108:E119"/>
    <mergeCell ref="F108:F119"/>
    <mergeCell ref="G108:G119"/>
    <mergeCell ref="H108:H119"/>
    <mergeCell ref="I108:I119"/>
    <mergeCell ref="J108:J119"/>
    <mergeCell ref="K55:K58"/>
    <mergeCell ref="B38:B54"/>
    <mergeCell ref="C38:C54"/>
    <mergeCell ref="D38:D54"/>
    <mergeCell ref="E38:E54"/>
    <mergeCell ref="F38:F54"/>
    <mergeCell ref="G38:G54"/>
    <mergeCell ref="H38:H54"/>
    <mergeCell ref="I38:I54"/>
    <mergeCell ref="J38:J54"/>
    <mergeCell ref="K38:K54"/>
    <mergeCell ref="B55:B58"/>
    <mergeCell ref="C55:C58"/>
    <mergeCell ref="D55:D58"/>
    <mergeCell ref="E55:E58"/>
    <mergeCell ref="F55:F58"/>
    <mergeCell ref="G55:G58"/>
    <mergeCell ref="H55:H58"/>
    <mergeCell ref="I55:I58"/>
    <mergeCell ref="J55:J58"/>
    <mergeCell ref="G59:G63"/>
    <mergeCell ref="H59:H63"/>
    <mergeCell ref="I59:I63"/>
    <mergeCell ref="J59:J63"/>
    <mergeCell ref="K59:K63"/>
    <mergeCell ref="B59:B63"/>
    <mergeCell ref="C59:C63"/>
    <mergeCell ref="D59:D63"/>
    <mergeCell ref="E59:E63"/>
    <mergeCell ref="F59:F63"/>
    <mergeCell ref="K25:K29"/>
    <mergeCell ref="H31:H37"/>
    <mergeCell ref="I31:I37"/>
    <mergeCell ref="J31:J37"/>
    <mergeCell ref="K31:K37"/>
    <mergeCell ref="H15:H16"/>
    <mergeCell ref="I15:I16"/>
    <mergeCell ref="B25:B29"/>
    <mergeCell ref="C25:C29"/>
    <mergeCell ref="D25:D29"/>
    <mergeCell ref="E25:E29"/>
    <mergeCell ref="F25:F29"/>
    <mergeCell ref="G25:G29"/>
    <mergeCell ref="H25:H29"/>
    <mergeCell ref="I25:I29"/>
    <mergeCell ref="C15:C16"/>
    <mergeCell ref="D15:D16"/>
    <mergeCell ref="E15:E16"/>
    <mergeCell ref="F15:F16"/>
    <mergeCell ref="G15:G16"/>
    <mergeCell ref="F20:F23"/>
    <mergeCell ref="K20:K23"/>
    <mergeCell ref="J15:J16"/>
    <mergeCell ref="K15:K16"/>
    <mergeCell ref="B8:P8"/>
    <mergeCell ref="E12:E14"/>
    <mergeCell ref="F12:F14"/>
    <mergeCell ref="G12:G14"/>
    <mergeCell ref="H12:H14"/>
    <mergeCell ref="I12:I14"/>
    <mergeCell ref="J12:J14"/>
    <mergeCell ref="K12:K14"/>
    <mergeCell ref="B12:B14"/>
    <mergeCell ref="C12:C14"/>
    <mergeCell ref="D12:D14"/>
    <mergeCell ref="B15:B16"/>
    <mergeCell ref="G20:G23"/>
    <mergeCell ref="H20:H23"/>
    <mergeCell ref="I20:I23"/>
    <mergeCell ref="J20:J23"/>
    <mergeCell ref="B31:B37"/>
    <mergeCell ref="B20:B23"/>
    <mergeCell ref="D20:D23"/>
    <mergeCell ref="C20:C23"/>
    <mergeCell ref="E20:E23"/>
    <mergeCell ref="C31:C37"/>
    <mergeCell ref="D31:D37"/>
    <mergeCell ref="E31:E37"/>
    <mergeCell ref="F31:F37"/>
    <mergeCell ref="G31:G37"/>
    <mergeCell ref="J25:J29"/>
    <mergeCell ref="B17:B19"/>
    <mergeCell ref="C17:C19"/>
    <mergeCell ref="D17:D19"/>
    <mergeCell ref="E17:E19"/>
    <mergeCell ref="G17:G18"/>
    <mergeCell ref="H17:H18"/>
    <mergeCell ref="I17:I18"/>
    <mergeCell ref="G76:G79"/>
    <mergeCell ref="H76:H79"/>
    <mergeCell ref="I76:I79"/>
    <mergeCell ref="J76:J79"/>
    <mergeCell ref="K76:K79"/>
    <mergeCell ref="B76:B79"/>
    <mergeCell ref="C76:C79"/>
    <mergeCell ref="D76:D79"/>
    <mergeCell ref="E76:E79"/>
    <mergeCell ref="F76:F79"/>
    <mergeCell ref="B66:B74"/>
    <mergeCell ref="K66:K74"/>
    <mergeCell ref="C66:C74"/>
    <mergeCell ref="D66:D74"/>
    <mergeCell ref="E66:E74"/>
    <mergeCell ref="F66:F74"/>
    <mergeCell ref="G66:G74"/>
    <mergeCell ref="H66:H74"/>
    <mergeCell ref="J66:J74"/>
    <mergeCell ref="I66:I74"/>
    <mergeCell ref="I101:I102"/>
    <mergeCell ref="J101:J102"/>
    <mergeCell ref="K101:K102"/>
    <mergeCell ref="B101:B102"/>
    <mergeCell ref="H80:H99"/>
    <mergeCell ref="G80:G99"/>
    <mergeCell ref="F80:F99"/>
    <mergeCell ref="E80:E99"/>
    <mergeCell ref="D80:D99"/>
    <mergeCell ref="C80:C99"/>
    <mergeCell ref="C101:C102"/>
    <mergeCell ref="D101:D102"/>
    <mergeCell ref="E101:E102"/>
    <mergeCell ref="F101:F102"/>
    <mergeCell ref="G101:G102"/>
    <mergeCell ref="H101:H102"/>
    <mergeCell ref="B80:B99"/>
    <mergeCell ref="K80:K99"/>
    <mergeCell ref="J80:J99"/>
    <mergeCell ref="I80:I99"/>
    <mergeCell ref="K103:K107"/>
    <mergeCell ref="B103:B107"/>
    <mergeCell ref="C103:C107"/>
    <mergeCell ref="D103:D107"/>
    <mergeCell ref="E103:E107"/>
    <mergeCell ref="F103:F107"/>
    <mergeCell ref="G103:G107"/>
    <mergeCell ref="H103:H107"/>
    <mergeCell ref="I103:I107"/>
    <mergeCell ref="J103:J107"/>
    <mergeCell ref="B143:B144"/>
    <mergeCell ref="F143:F144"/>
    <mergeCell ref="G143:G144"/>
    <mergeCell ref="H143:H144"/>
    <mergeCell ref="I143:I144"/>
    <mergeCell ref="J143:J144"/>
    <mergeCell ref="K143:K144"/>
    <mergeCell ref="C143:C144"/>
    <mergeCell ref="D143:D144"/>
    <mergeCell ref="E143:E144"/>
    <mergeCell ref="J147:J149"/>
    <mergeCell ref="K147:K149"/>
    <mergeCell ref="B150:B155"/>
    <mergeCell ref="C150:C155"/>
    <mergeCell ref="D150:D155"/>
    <mergeCell ref="E150:E155"/>
    <mergeCell ref="F150:F155"/>
    <mergeCell ref="G150:G155"/>
    <mergeCell ref="H150:H155"/>
    <mergeCell ref="I150:I155"/>
    <mergeCell ref="J150:J155"/>
    <mergeCell ref="K150:K155"/>
    <mergeCell ref="B147:B149"/>
    <mergeCell ref="C147:C149"/>
    <mergeCell ref="D147:D149"/>
    <mergeCell ref="E147:E149"/>
    <mergeCell ref="F147:F149"/>
    <mergeCell ref="G147:G149"/>
    <mergeCell ref="H147:H149"/>
    <mergeCell ref="I147:I149"/>
  </mergeCells>
  <pageMargins left="0.42" right="0.19685039370078741" top="0.43307086614173229" bottom="0.32" header="0.31496062992125984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INFIMAS 2017</vt:lpstr>
      <vt:lpstr>PROCESOS 2017</vt:lpstr>
      <vt:lpstr>CATALOGO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2018-02-22T16:32:11Z</dcterms:modified>
</cp:coreProperties>
</file>